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pivotTables/pivotTable4.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pivotTables/pivotTable5.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pivotTables/pivotTable6.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pivotTables/pivotTable7.xml" ContentType="application/vnd.openxmlformats-officedocument.spreadsheetml.pivotTable+xml"/>
  <Override PartName="/xl/drawings/drawing9.xml" ContentType="application/vnd.openxmlformats-officedocument.drawing+xml"/>
  <Override PartName="/xl/charts/chart7.xml" ContentType="application/vnd.openxmlformats-officedocument.drawingml.chart+xml"/>
  <Override PartName="/xl/pivotTables/pivotTable8.xml" ContentType="application/vnd.openxmlformats-officedocument.spreadsheetml.pivotTable+xml"/>
  <Override PartName="/xl/drawings/drawing10.xml" ContentType="application/vnd.openxmlformats-officedocument.drawing+xml"/>
  <Override PartName="/xl/charts/chart8.xml" ContentType="application/vnd.openxmlformats-officedocument.drawingml.chart+xml"/>
  <Override PartName="/xl/pivotTables/pivotTable9.xml" ContentType="application/vnd.openxmlformats-officedocument.spreadsheetml.pivotTable+xml"/>
  <Override PartName="/xl/drawings/drawing11.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Informes 2017\Informes mensuales 2016-descargados página veeduría\"/>
    </mc:Choice>
  </mc:AlternateContent>
  <bookViews>
    <workbookView xWindow="0" yWindow="0" windowWidth="20490" windowHeight="6855" tabRatio="903" firstSheet="7" activeTab="7"/>
  </bookViews>
  <sheets>
    <sheet name="parametros" sheetId="15" state="hidden" r:id="rId1"/>
    <sheet name="Canal" sheetId="23" state="hidden" r:id="rId2"/>
    <sheet name="Sistema" sheetId="24" state="hidden" r:id="rId3"/>
    <sheet name="tiempo" sheetId="25" state="hidden" r:id="rId4"/>
    <sheet name="Grafica-Solucionados" sheetId="37" state="hidden" r:id="rId5"/>
    <sheet name="Grafica-Recibidos" sheetId="38" state="hidden" r:id="rId6"/>
    <sheet name="Grafica-Top" sheetId="36" state="hidden" r:id="rId7"/>
    <sheet name="Insumo-Recibido" sheetId="32" r:id="rId8"/>
    <sheet name="Insumo-Solucionado" sheetId="14" r:id="rId9"/>
    <sheet name="Total-Recibidos" sheetId="30" r:id="rId10"/>
    <sheet name="Total-Solucionados" sheetId="35" r:id="rId11"/>
    <sheet name="Top-Requerimientos-Subtema" sheetId="29" r:id="rId12"/>
    <sheet name="Acciones de Mejora" sheetId="26" r:id="rId13"/>
  </sheets>
  <definedNames>
    <definedName name="_xlnm._FilterDatabase" localSheetId="7" hidden="1">'Insumo-Recibido'!$B$1:$G$33</definedName>
    <definedName name="_xlnm._FilterDatabase" localSheetId="8" hidden="1">'Insumo-Solucionado'!$B$1:$G$25</definedName>
    <definedName name="alcaldia">parametros!$D$1:$D$21</definedName>
    <definedName name="canal">parametros!$A$1:$A$9</definedName>
    <definedName name="sistema">parametros!$B$1:$B$3</definedName>
    <definedName name="tipologia">parametros!$C$1:$C$12</definedName>
  </definedNames>
  <calcPr calcId="152511"/>
  <pivotCaches>
    <pivotCache cacheId="22" r:id="rId14"/>
    <pivotCache cacheId="23" r:id="rId15"/>
  </pivotCaches>
  <fileRecoveryPr autoRecover="0"/>
</workbook>
</file>

<file path=xl/calcChain.xml><?xml version="1.0" encoding="utf-8"?>
<calcChain xmlns="http://schemas.openxmlformats.org/spreadsheetml/2006/main">
  <c r="K22" i="35" l="1"/>
  <c r="J22" i="35"/>
  <c r="I22" i="35"/>
  <c r="H22" i="35"/>
  <c r="G22" i="35"/>
  <c r="F22" i="35"/>
  <c r="E22" i="35"/>
  <c r="D22" i="35"/>
  <c r="C22" i="35"/>
  <c r="E18" i="30" l="1"/>
  <c r="E19" i="29"/>
  <c r="D16" i="35"/>
</calcChain>
</file>

<file path=xl/comments1.xml><?xml version="1.0" encoding="utf-8"?>
<comments xmlns="http://schemas.openxmlformats.org/spreadsheetml/2006/main">
  <authors>
    <author>Contratista Quejas y Reclamos</author>
  </authors>
  <commentList>
    <comment ref="E1" authorId="0" shapeId="0">
      <text>
        <r>
          <rPr>
            <b/>
            <sz val="9"/>
            <color indexed="81"/>
            <rFont val="Tahoma"/>
            <family val="2"/>
          </rPr>
          <t>Se deben incluir todos los requerimientos de los diferentes Sistemas que la Entidad opere</t>
        </r>
      </text>
    </comment>
  </commentList>
</comments>
</file>

<file path=xl/comments2.xml><?xml version="1.0" encoding="utf-8"?>
<comments xmlns="http://schemas.openxmlformats.org/spreadsheetml/2006/main">
  <authors>
    <author>Contratista Quejas y Reclamos</author>
  </authors>
  <commentList>
    <comment ref="E1" authorId="0" shapeId="0">
      <text>
        <r>
          <rPr>
            <b/>
            <sz val="9"/>
            <color indexed="81"/>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<sst xmlns="http://schemas.openxmlformats.org/spreadsheetml/2006/main" count="582" uniqueCount="128">
  <si>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</si>
  <si>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</si>
  <si>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</si>
  <si>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</si>
  <si>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</si>
  <si>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</si>
  <si>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</si>
  <si>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</si>
  <si>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</si>
  <si>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</si>
  <si>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</si>
  <si>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</si>
  <si>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</si>
  <si>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</si>
  <si>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</si>
  <si>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</si>
  <si>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</si>
  <si>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</si>
  <si>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</si>
  <si>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</si>
  <si>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</si>
  <si>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</si>
  <si>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</si>
  <si>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</si>
  <si>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</si>
  <si>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</si>
  <si>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</si>
  <si>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</si>
  <si>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</si>
  <si>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</si>
  <si>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SECTOR:</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</si>
  <si>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</si>
  <si>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</si>
  <si>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</si>
  <si>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</si>
  <si>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</si>
  <si>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</si>
  <si>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</si>
  <si>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</si>
  <si>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</si>
  <si>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</si>
  <si>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</si>
  <si>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</si>
  <si>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</si>
  <si>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</si>
  <si>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</si>
  <si>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</si>
  <si>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</si>
  <si>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</si>
  <si>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</si>
  <si>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</si>
  <si>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</si>
  <si>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</si>
  <si>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</si>
  <si>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</si>
  <si>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</si>
  <si>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</si>
  <si>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</si>
  <si>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</si>
  <si>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</si>
  <si>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</si>
  <si>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WEB</t>
  </si>
  <si>
    <t>TELEFONO</t>
  </si>
  <si>
    <t>ESCRITO</t>
  </si>
  <si>
    <t>E-MAIL</t>
  </si>
  <si>
    <t>PRESENCIAL</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</si>
  <si>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</si>
  <si>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</si>
  <si>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</si>
  <si>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</si>
  <si>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</si>
  <si>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</si>
  <si>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</si>
  <si>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</si>
  <si>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</si>
  <si>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</si>
  <si>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Top 5 de Requerimientos</t>
  </si>
  <si>
    <t>Etiquetas de columna</t>
  </si>
  <si>
    <t>Total de Requerimientos Recibidos por Sistema de Registro PQR</t>
  </si>
  <si>
    <t>Descripción del hallazgo</t>
  </si>
  <si>
    <t>Causa del hallazgo</t>
  </si>
  <si>
    <t>DOCENTES</t>
  </si>
  <si>
    <t>Etiquetas de fila</t>
  </si>
  <si>
    <t>DENUNCIA POR ACTOS DE CORRUPCIÓN</t>
  </si>
  <si>
    <t>TRASLADO POR NO COMPETENCIA</t>
  </si>
  <si>
    <t>DERECHO DE PETICIÓN DE INTERÉS GENERAL</t>
  </si>
  <si>
    <t>DERECHO DE PETICIÓN DE INTERÉS PARTICULAR</t>
  </si>
  <si>
    <t>QUEJA</t>
  </si>
  <si>
    <t>RECLAMO</t>
  </si>
  <si>
    <t>SOLICITUD DE INFORMACIÓN</t>
  </si>
  <si>
    <t xml:space="preserve">No atención telefónica oportuna a la ciudadanía en general. </t>
  </si>
  <si>
    <t>(N°  talleres de sensibilización realizados/N° talleres de sensibilización programadas)*100</t>
  </si>
  <si>
    <t>Agosto de 2015</t>
  </si>
  <si>
    <t>Permanente</t>
  </si>
  <si>
    <t>ADMISIONES</t>
  </si>
  <si>
    <t>ATENCIÓN Y SERVICIO A LA CIUDADANÍA</t>
  </si>
  <si>
    <t>CONTRATACIÓN</t>
  </si>
  <si>
    <t>PROYECTOS CURRICULARES Y CURSOS</t>
  </si>
  <si>
    <t>2 - CHAPINERO</t>
  </si>
  <si>
    <t>3 - SANTA FE</t>
  </si>
  <si>
    <t>13 - TEUSAQUILLO</t>
  </si>
  <si>
    <t>(en blanco)</t>
  </si>
  <si>
    <t>ENTIDAD: UNIVERSIDAD DISTRITAL FRANCISCO JOSÉ DE CALDAS</t>
  </si>
  <si>
    <t>EDUCACIÓN</t>
  </si>
  <si>
    <t>Incumplimiento con la atención telefónica oportuna a los ciudadanos.</t>
  </si>
  <si>
    <t>11 - SUBA</t>
  </si>
  <si>
    <t>19 - CIUDAD BOLIVAR</t>
  </si>
  <si>
    <t>SOLICITUD DE COPIA</t>
  </si>
  <si>
    <t>Incumplimiento con la atención oportuna de acciones ciudadanas asignadas a las dependencias.</t>
  </si>
  <si>
    <t xml:space="preserve">Vencimiento de términos de peticiones. </t>
  </si>
  <si>
    <t>(N° de peticiones resueltas en términos/N° notificaciones realizados)*100</t>
  </si>
  <si>
    <t>}</t>
  </si>
  <si>
    <t>CONSULTA</t>
  </si>
  <si>
    <t>INCUMPLIMIENTOS DE FUNCIONES SERVIDORES</t>
  </si>
  <si>
    <t>FELICITACIÓN</t>
  </si>
  <si>
    <t>5 - USME</t>
  </si>
  <si>
    <t>10 - ENGATIVA</t>
  </si>
  <si>
    <t>15 - ANTONIO NARIÑO</t>
  </si>
  <si>
    <t>CONVENIOS</t>
  </si>
  <si>
    <t>BIENESTAR INSTITUCIONAL</t>
  </si>
  <si>
    <t>8 - KENNEDY</t>
  </si>
  <si>
    <t>18 - RAFAEL URIBE URIBE</t>
  </si>
  <si>
    <t>Por otro lado, cabe resaltar que el  94,73% de las peticiones fueron solicitudes de información relacionadas  a la oferta de proyectos curriculares, proceso de admisiones, matricula e inscripciones de la Universidad Distrital Francisco José de Caldas. Seguido de 2,42% derechos de petición de interés particular, 1,02% quejas, 0,59% reclamos, 0,59% derechos de petición de interés general, 0,32% denuncia por actos de corrupción, 0,16% solicitudes de copia, 0,11% consultas y una felicitación.</t>
  </si>
  <si>
    <t>La Oficina de Quejas, Reclamos y Atención al Ciudadano, como dependencia encargada de recibir, radicar y tramitar las acciones ciudadanas que los usuarios  presentan, en ejercicio del control social, relacionadas con la misión de la entidad, los servicios y el funcionamiento de la Universidad y responsable del manejo del Sistema Distrital de Quejas y Soluciones "SDQS" en la Universidad Distrital Francisco José de Caldas, durante el mes de septimbre del 2016 recibió 1816  peticiones a través de los canales: telefónico, presencial, correo electrónico, escrito y directamente desde el aplicativo SDQS. Lo anterior, con un aumento significativo respecto a las peticiones recibidas durante el mes de agosto (29,46%-1281 peticiones).</t>
  </si>
  <si>
    <t>De acuerdo con la información suministrada en la tabla anterior,   se resume el total de los requerimientos recibidos en el Sistema Distrital de Quejas y Soluciones, así: el 96,26% = 1748 peticiones se atendieron por canal presencial, el 2,04%  = 37 peticiones  que fueron atendidas  a través del aplicativo SDQS;  el  1,05%  = 19  peticiones recibidas por el correo electrónico &lt;reclamos@udistrital.edu.co&gt;, el 0,39%  = 7  peticiones recibidas por canal telefónico y  0,28% =  5 peticiones recibidas, por canal escrito directamente en la Oficina de Quejas, Reclamos y Atención al Ciudadano de la  sede administrativa piso cuarto (4to). De acuerdo  a los datos anteriores se evidencia que más del 90% de las peticiones registradas fueron por el canal presencial, permaneciendo la tendencia.</t>
  </si>
  <si>
    <t>La información suministrada en la tabla anterior,  evidencia que se gestionó un total de 1860 peticiones que corresponden a un 102,42% del total recibidas, las 44 peticiones de diferencia entre las recibidas y solucionadas es debido a que durante este mes se dieron cierres definitivos a peticiones pedientes por gestionar al interior de la institución. Sin embargo, se advierte que existe un total  de 13 peticiones pendientes por dar respuesta definitiva resultado  que requieren una mayor gestión dentro de la Institución, teniendo en cuenta  que  la Oficina  advirtió que no hay respuesta clara, completa y de fondo,  por lo que se procedio a reasignar  y  requerir a las dependencias  a traves del correo electronico  con el fin de dar una respuesta  satisfactoria a los usuarios.</t>
  </si>
  <si>
    <t>Llamados permanentes y períodicos a las dependencias en donde se evidencia la necesidad del cambio de actitud que permita un empoderamiento efectivo de cada puesto de trabajo, rol o función el modelo de prestación de servicio y en definitiva de relación con la ciudadanía por lo que la Universidad Distrital Francisco José de Caldas debe ser conocida y reconocida.</t>
  </si>
  <si>
    <t>Llamado telefónico permanente y  posterior  requerimiento vía correo electrónico advirtiendo la proximidad  y vencimiento de términos  de las peticiones a cada dependencia.  Reasignación de petición  a través del SDQS  para que se de respuesta  clara, completa y de fondo, en aras de  la satisfacción de los usuarios.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</si>
</sst>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_-;\-* #,##0_-;_-* &quot;-&quot;??_-;_-@_-"/>
  </numFmts>
  <fonts count="10">
    <font>
      <sz val="11"/>
      <color theme="1"/>
      <name val="Calibri"/>
      <family val="2"/>
      <scheme val="minor"/>
    </font>
    <font>
      <b/>
      <sz val="10"/>
      <color theme="1"/>
      <name val="Calibri"/>
      <family val="2"/>
      <scheme val="minor"/>
    </font>
    <font>
      <b/>
      <sz val="10"/>
      <color indexed="8"/>
      <name val="sans-serif"/>
    </font>
    <font>
      <b/>
      <sz val="8"/>
      <color theme="1"/>
      <name val="Calibri"/>
      <family val="2"/>
      <scheme val="minor"/>
    </font>
    <font>
      <sz val="8"/>
      <color theme="1"/>
      <name val="Calibri"/>
      <family val="2"/>
      <scheme val="minor"/>
    </font>
    <font>
      <b/>
      <sz val="11"/>
      <color theme="1"/>
      <name val="Calibri"/>
      <family val="2"/>
      <scheme val="minor"/>
    </font>
    <font>
      <sz val="10"/>
      <color theme="1"/>
      <name val="Calibri"/>
      <family val="2"/>
      <scheme val="minor"/>
    </font>
    <font>
      <b/>
      <sz val="9"/>
      <color indexed="81"/>
      <name val="Tahoma"/>
      <family val="2"/>
    </font>
    <font>
      <b/>
      <sz val="8"/>
      <color indexed="8"/>
      <name val="sans-serif"/>
    </font>
    <fon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bgColor theme="4" tint="0.79998168889431442"/>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164" fontId="9" fillId="0" borderId="0" applyFont="0" applyFill="0" applyBorder="0" applyAlignment="0" applyProtection="0"/>
  </cellStyleXfs>
  <cellXfs count="116">
    <xf numFmtId="0" fontId="0" fillId="0" borderId="0" xfId="0"/>
    <xf numFmtId="0" fontId="0" fillId="2" borderId="1" xfId="0"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xf>
    <xf numFmtId="0" fontId="0" fillId="2" borderId="0" xfId="0" applyFill="1" applyBorder="1" applyAlignment="1">
      <alignment horizontal="center" vertical="center" wrapText="1"/>
    </xf>
    <xf numFmtId="0" fontId="2" fillId="2" borderId="0" xfId="0" applyNumberFormat="1" applyFont="1" applyFill="1" applyBorder="1" applyAlignment="1" applyProtection="1">
      <alignment horizontal="center" vertical="center" wrapText="1"/>
    </xf>
    <xf numFmtId="0" fontId="1" fillId="2" borderId="0"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2" borderId="0" xfId="0" applyFill="1"/>
    <xf numFmtId="0" fontId="4" fillId="0" borderId="1" xfId="0" applyFont="1" applyBorder="1" applyAlignment="1">
      <alignment horizontal="center" vertical="center"/>
    </xf>
    <xf numFmtId="0" fontId="4" fillId="0" borderId="1" xfId="0" applyNumberFormat="1" applyFont="1" applyBorder="1" applyAlignment="1">
      <alignment horizontal="center" vertical="center"/>
    </xf>
    <xf numFmtId="0" fontId="4" fillId="0" borderId="1" xfId="0" applyFont="1" applyBorder="1" applyAlignment="1">
      <alignment horizontal="left" vertical="top" wrapText="1"/>
    </xf>
    <xf numFmtId="0" fontId="4" fillId="0" borderId="1" xfId="0" pivotButton="1" applyFont="1" applyBorder="1" applyAlignment="1">
      <alignment horizontal="center" vertical="center" wrapText="1"/>
    </xf>
    <xf numFmtId="0" fontId="0" fillId="2" borderId="0" xfId="0" applyFill="1" applyAlignment="1">
      <alignment wrapText="1"/>
    </xf>
    <xf numFmtId="16" fontId="3" fillId="2" borderId="3" xfId="0" applyNumberFormat="1" applyFont="1" applyFill="1" applyBorder="1" applyAlignment="1">
      <alignment horizontal="center" vertical="center"/>
    </xf>
    <xf numFmtId="0" fontId="0" fillId="2" borderId="3" xfId="0" applyFill="1" applyBorder="1"/>
    <xf numFmtId="0" fontId="0" fillId="2" borderId="4" xfId="0" applyFill="1" applyBorder="1"/>
    <xf numFmtId="0" fontId="0" fillId="2" borderId="4" xfId="0" applyFill="1" applyBorder="1" applyAlignment="1">
      <alignment horizontal="center" vertical="center" wrapText="1"/>
    </xf>
    <xf numFmtId="0" fontId="0" fillId="2" borderId="0" xfId="0" applyFill="1" applyBorder="1" applyAlignment="1">
      <alignment wrapText="1"/>
    </xf>
    <xf numFmtId="0" fontId="0" fillId="2" borderId="0" xfId="0" applyFill="1" applyBorder="1"/>
    <xf numFmtId="0" fontId="4" fillId="2" borderId="0" xfId="0" applyFont="1" applyFill="1" applyBorder="1" applyAlignment="1">
      <alignment horizontal="center" vertical="center" wrapText="1"/>
    </xf>
    <xf numFmtId="0" fontId="0" fillId="2" borderId="0" xfId="0" applyFill="1" applyBorder="1" applyAlignment="1">
      <alignment vertical="top" wrapText="1"/>
    </xf>
    <xf numFmtId="0" fontId="2" fillId="3" borderId="1" xfId="0" applyNumberFormat="1" applyFont="1" applyFill="1" applyBorder="1" applyAlignment="1" applyProtection="1">
      <alignment horizontal="center" vertical="center"/>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0" xfId="0" applyFont="1" applyFill="1" applyBorder="1" applyAlignment="1">
      <alignment wrapText="1"/>
    </xf>
    <xf numFmtId="16" fontId="3" fillId="2" borderId="0" xfId="0" applyNumberFormat="1" applyFont="1" applyFill="1" applyBorder="1" applyAlignment="1">
      <alignment horizontal="center" vertical="center"/>
    </xf>
    <xf numFmtId="16" fontId="3" fillId="2" borderId="0" xfId="0" applyNumberFormat="1" applyFont="1" applyFill="1" applyBorder="1" applyAlignment="1">
      <alignment horizontal="right" vertical="center"/>
    </xf>
    <xf numFmtId="0" fontId="3" fillId="2" borderId="0" xfId="0" applyNumberFormat="1" applyFont="1" applyFill="1" applyBorder="1" applyAlignment="1">
      <alignment horizontal="center" vertical="center"/>
    </xf>
    <xf numFmtId="0" fontId="4" fillId="0" borderId="1" xfId="0" pivotButton="1" applyFont="1" applyBorder="1" applyAlignment="1">
      <alignment horizontal="center" vertical="center"/>
    </xf>
    <xf numFmtId="0" fontId="3" fillId="2" borderId="0" xfId="0" applyFont="1" applyFill="1" applyBorder="1" applyAlignment="1">
      <alignment horizontal="center" vertical="center" wrapText="1"/>
    </xf>
    <xf numFmtId="0" fontId="0" fillId="0" borderId="1" xfId="0" applyBorder="1"/>
    <xf numFmtId="0" fontId="5" fillId="0" borderId="1" xfId="0" applyFont="1" applyBorder="1" applyAlignment="1">
      <alignment horizontal="center" vertical="center"/>
    </xf>
    <xf numFmtId="0" fontId="0" fillId="0" borderId="1" xfId="0" applyFill="1" applyBorder="1"/>
    <xf numFmtId="0" fontId="8" fillId="3" borderId="1" xfId="0" applyNumberFormat="1" applyFont="1" applyFill="1" applyBorder="1" applyAlignment="1" applyProtection="1">
      <alignment horizontal="center" vertical="center" wrapText="1"/>
    </xf>
    <xf numFmtId="0" fontId="0" fillId="0" borderId="1" xfId="0" applyFill="1" applyBorder="1" applyAlignment="1">
      <alignment horizontal="center" vertical="center" wrapText="1"/>
    </xf>
    <xf numFmtId="0" fontId="0" fillId="0" borderId="4" xfId="0" applyFill="1" applyBorder="1" applyAlignment="1">
      <alignment horizontal="center" vertical="center" wrapText="1"/>
    </xf>
    <xf numFmtId="0" fontId="0" fillId="0" borderId="0" xfId="0" applyFill="1" applyBorder="1" applyAlignment="1">
      <alignment horizontal="center" vertical="center" wrapText="1"/>
    </xf>
    <xf numFmtId="0" fontId="4" fillId="2" borderId="0" xfId="0" applyNumberFormat="1" applyFont="1" applyFill="1" applyBorder="1" applyAlignment="1">
      <alignment horizontal="center" vertical="center"/>
    </xf>
    <xf numFmtId="1" fontId="4" fillId="2" borderId="0" xfId="0" applyNumberFormat="1" applyFont="1" applyFill="1" applyBorder="1" applyAlignment="1">
      <alignment horizontal="center" vertical="center"/>
    </xf>
    <xf numFmtId="10" fontId="4" fillId="2" borderId="0" xfId="0" applyNumberFormat="1" applyFont="1" applyFill="1" applyBorder="1" applyAlignment="1">
      <alignment horizontal="center" vertical="center"/>
    </xf>
    <xf numFmtId="0" fontId="6" fillId="2" borderId="0" xfId="0" applyFont="1" applyFill="1" applyBorder="1" applyAlignment="1">
      <alignment horizontal="justify" vertical="top" wrapText="1"/>
    </xf>
    <xf numFmtId="0" fontId="4" fillId="2" borderId="0" xfId="0" applyFont="1" applyFill="1" applyBorder="1" applyAlignment="1">
      <alignment horizontal="center" vertical="center"/>
    </xf>
    <xf numFmtId="0" fontId="4" fillId="2" borderId="0" xfId="0" applyFont="1" applyFill="1" applyBorder="1" applyAlignment="1">
      <alignment horizontal="left" vertical="top" wrapText="1"/>
    </xf>
    <xf numFmtId="0" fontId="4" fillId="2" borderId="0" xfId="0" applyFont="1" applyFill="1" applyBorder="1" applyAlignment="1">
      <alignment vertical="top" wrapText="1"/>
    </xf>
    <xf numFmtId="0" fontId="4" fillId="2" borderId="0" xfId="0" applyFont="1" applyFill="1" applyBorder="1" applyAlignment="1">
      <alignment vertical="top"/>
    </xf>
    <xf numFmtId="0" fontId="0" fillId="2" borderId="1" xfId="0" applyFill="1" applyBorder="1" applyAlignment="1" applyProtection="1">
      <alignment horizontal="left" vertical="center" wrapText="1"/>
      <protection locked="0"/>
    </xf>
    <xf numFmtId="0" fontId="0" fillId="2" borderId="1" xfId="0" applyFill="1" applyBorder="1" applyAlignment="1" applyProtection="1">
      <alignment horizontal="center" vertical="center" wrapText="1"/>
      <protection locked="0"/>
    </xf>
    <xf numFmtId="0" fontId="6" fillId="2" borderId="0" xfId="0" applyFont="1" applyFill="1" applyBorder="1" applyAlignment="1">
      <alignment horizontal="justify" vertical="top" wrapText="1"/>
    </xf>
    <xf numFmtId="0" fontId="6" fillId="2" borderId="0" xfId="0" applyFont="1" applyFill="1" applyBorder="1" applyAlignment="1">
      <alignment horizontal="justify" vertical="top" wrapText="1"/>
    </xf>
    <xf numFmtId="0" fontId="4" fillId="0" borderId="1" xfId="0" pivotButton="1" applyFont="1" applyBorder="1" applyAlignment="1">
      <alignment horizontal="left" vertical="center"/>
    </xf>
    <xf numFmtId="0" fontId="4" fillId="0" borderId="1" xfId="0" applyFont="1" applyBorder="1" applyAlignment="1">
      <alignment horizontal="center" vertical="center" textRotation="90" wrapText="1"/>
    </xf>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6" fillId="2" borderId="0" xfId="0" applyFont="1" applyFill="1" applyBorder="1" applyAlignment="1">
      <alignment horizontal="left" vertical="top" wrapText="1"/>
    </xf>
    <xf numFmtId="0" fontId="6" fillId="2" borderId="0" xfId="0" applyFont="1" applyFill="1" applyAlignment="1">
      <alignment vertical="top" wrapText="1"/>
    </xf>
    <xf numFmtId="165" fontId="4" fillId="0" borderId="1" xfId="0" applyNumberFormat="1" applyFont="1" applyBorder="1" applyAlignment="1">
      <alignment horizontal="center" vertical="center"/>
    </xf>
    <xf numFmtId="165" fontId="4" fillId="0" borderId="1" xfId="0" pivotButton="1" applyNumberFormat="1" applyFont="1" applyBorder="1" applyAlignment="1">
      <alignment vertical="top" wrapText="1"/>
    </xf>
    <xf numFmtId="165" fontId="4" fillId="0" borderId="1" xfId="0" applyNumberFormat="1" applyFont="1" applyBorder="1" applyAlignment="1">
      <alignment vertical="top"/>
    </xf>
    <xf numFmtId="165" fontId="4" fillId="0" borderId="1" xfId="0" applyNumberFormat="1" applyFont="1" applyBorder="1" applyAlignment="1">
      <alignment horizontal="left" vertical="top" wrapText="1"/>
    </xf>
    <xf numFmtId="0" fontId="5" fillId="2" borderId="6" xfId="0" applyFont="1" applyFill="1" applyBorder="1" applyAlignment="1"/>
    <xf numFmtId="0" fontId="5" fillId="2" borderId="0" xfId="0" applyFont="1" applyFill="1" applyBorder="1" applyAlignment="1"/>
    <xf numFmtId="0" fontId="0" fillId="0" borderId="0" xfId="0" applyBorder="1"/>
    <xf numFmtId="0" fontId="4" fillId="0" borderId="0" xfId="0" applyFont="1" applyBorder="1" applyAlignment="1">
      <alignment vertical="center"/>
    </xf>
    <xf numFmtId="0" fontId="4" fillId="0" borderId="0" xfId="0" applyFont="1" applyBorder="1" applyAlignment="1">
      <alignment vertical="top" wrapText="1"/>
    </xf>
    <xf numFmtId="165" fontId="3" fillId="2" borderId="0" xfId="0" applyNumberFormat="1" applyFont="1" applyFill="1" applyBorder="1" applyAlignment="1">
      <alignment horizontal="center" vertical="center"/>
    </xf>
    <xf numFmtId="0" fontId="5" fillId="0" borderId="0" xfId="0" applyFont="1" applyBorder="1" applyAlignment="1"/>
    <xf numFmtId="165" fontId="3" fillId="2" borderId="0" xfId="1" applyNumberFormat="1" applyFont="1" applyFill="1" applyBorder="1" applyAlignment="1">
      <alignment horizontal="center" vertical="center"/>
    </xf>
    <xf numFmtId="0" fontId="3" fillId="2" borderId="2" xfId="0" applyFont="1" applyFill="1" applyBorder="1" applyAlignment="1">
      <alignment horizontal="left" wrapText="1"/>
    </xf>
    <xf numFmtId="0" fontId="5" fillId="2" borderId="0" xfId="0" applyFont="1" applyFill="1"/>
    <xf numFmtId="0" fontId="2" fillId="3" borderId="22" xfId="0" applyNumberFormat="1" applyFont="1" applyFill="1" applyBorder="1" applyAlignment="1" applyProtection="1">
      <alignment horizontal="center" vertical="center" wrapText="1"/>
    </xf>
    <xf numFmtId="0" fontId="2" fillId="3" borderId="22" xfId="0" applyNumberFormat="1" applyFont="1" applyFill="1" applyBorder="1" applyAlignment="1" applyProtection="1">
      <alignment horizontal="center" vertical="center"/>
    </xf>
    <xf numFmtId="0" fontId="0" fillId="2" borderId="23" xfId="0" applyFill="1" applyBorder="1" applyAlignment="1" applyProtection="1">
      <alignment horizontal="left" vertical="center" wrapText="1"/>
      <protection locked="0"/>
    </xf>
    <xf numFmtId="0" fontId="0" fillId="2" borderId="23" xfId="0" applyFill="1" applyBorder="1" applyAlignment="1" applyProtection="1">
      <alignment horizontal="center" vertical="center" wrapText="1"/>
      <protection locked="0"/>
    </xf>
    <xf numFmtId="0" fontId="0" fillId="2" borderId="1" xfId="0" applyFont="1" applyFill="1" applyBorder="1" applyAlignment="1">
      <alignment horizontal="center" vertical="center" wrapText="1"/>
    </xf>
    <xf numFmtId="0" fontId="0" fillId="4" borderId="1" xfId="0" applyFont="1" applyFill="1" applyBorder="1"/>
    <xf numFmtId="0" fontId="0" fillId="2" borderId="4" xfId="0" applyFill="1" applyBorder="1" applyAlignment="1">
      <alignment horizontal="left" vertical="center" wrapText="1"/>
    </xf>
    <xf numFmtId="0" fontId="0" fillId="2" borderId="1" xfId="0" applyFill="1" applyBorder="1" applyAlignment="1">
      <alignment horizontal="left" vertical="center" wrapText="1"/>
    </xf>
    <xf numFmtId="0" fontId="0" fillId="2" borderId="0" xfId="0" applyFill="1" applyBorder="1" applyAlignment="1">
      <alignment horizontal="left" vertical="center" wrapText="1"/>
    </xf>
    <xf numFmtId="0" fontId="0" fillId="4" borderId="1" xfId="0" applyNumberFormat="1" applyFont="1" applyFill="1" applyBorder="1" applyAlignment="1">
      <alignment horizontal="center"/>
    </xf>
    <xf numFmtId="10" fontId="0" fillId="0" borderId="0" xfId="0" applyNumberFormat="1"/>
    <xf numFmtId="0" fontId="5" fillId="2" borderId="3" xfId="0" applyFont="1" applyFill="1" applyBorder="1"/>
    <xf numFmtId="0" fontId="0" fillId="0" borderId="1" xfId="0" applyNumberFormat="1" applyBorder="1"/>
    <xf numFmtId="0" fontId="0" fillId="0" borderId="1" xfId="0" applyFont="1" applyBorder="1"/>
    <xf numFmtId="0" fontId="5" fillId="2" borderId="0" xfId="0" applyFont="1" applyFill="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6" fillId="2" borderId="17" xfId="0" applyFont="1" applyFill="1" applyBorder="1" applyAlignment="1">
      <alignment horizontal="left" vertical="top" wrapText="1"/>
    </xf>
    <xf numFmtId="0" fontId="6" fillId="2" borderId="16" xfId="0" applyFont="1" applyFill="1" applyBorder="1" applyAlignment="1">
      <alignment horizontal="left" vertical="top" wrapText="1"/>
    </xf>
    <xf numFmtId="0" fontId="6" fillId="2" borderId="17" xfId="0" applyFont="1" applyFill="1" applyBorder="1" applyAlignment="1">
      <alignment horizontal="justify" vertical="top" wrapText="1"/>
    </xf>
    <xf numFmtId="0" fontId="6" fillId="2" borderId="16" xfId="0" applyFont="1" applyFill="1" applyBorder="1" applyAlignment="1">
      <alignment horizontal="justify" vertical="top" wrapText="1"/>
    </xf>
    <xf numFmtId="0" fontId="6" fillId="2" borderId="18" xfId="0" applyFont="1" applyFill="1" applyBorder="1" applyAlignment="1">
      <alignment horizontal="justify" vertical="top" wrapText="1"/>
    </xf>
    <xf numFmtId="0" fontId="6" fillId="2" borderId="19" xfId="0" applyFont="1" applyFill="1" applyBorder="1" applyAlignment="1">
      <alignment horizontal="justify" vertical="top" wrapText="1"/>
    </xf>
    <xf numFmtId="0" fontId="6" fillId="2" borderId="0" xfId="0" applyFont="1" applyFill="1" applyBorder="1" applyAlignment="1">
      <alignment horizontal="justify" vertical="top" wrapText="1"/>
    </xf>
    <xf numFmtId="0" fontId="6" fillId="2" borderId="20" xfId="0" applyFont="1" applyFill="1" applyBorder="1" applyAlignment="1">
      <alignment horizontal="justify" vertical="top" wrapText="1"/>
    </xf>
    <xf numFmtId="0" fontId="6" fillId="2" borderId="5" xfId="0" applyFont="1" applyFill="1" applyBorder="1" applyAlignment="1">
      <alignment horizontal="justify" vertical="top" wrapText="1"/>
    </xf>
    <xf numFmtId="0" fontId="6" fillId="2" borderId="6" xfId="0" applyFont="1" applyFill="1" applyBorder="1" applyAlignment="1">
      <alignment horizontal="justify" vertical="top" wrapText="1"/>
    </xf>
    <xf numFmtId="0" fontId="6" fillId="2" borderId="21" xfId="0" applyFont="1" applyFill="1" applyBorder="1" applyAlignment="1">
      <alignment horizontal="justify" vertical="top" wrapText="1"/>
    </xf>
    <xf numFmtId="0" fontId="5" fillId="2" borderId="0" xfId="0" applyFont="1" applyFill="1" applyBorder="1" applyAlignment="1">
      <alignment horizontal="center"/>
    </xf>
    <xf numFmtId="0" fontId="4" fillId="2" borderId="22" xfId="0" applyFont="1" applyFill="1" applyBorder="1" applyAlignment="1">
      <alignment vertical="center" wrapText="1"/>
    </xf>
    <xf numFmtId="0" fontId="4" fillId="2" borderId="23" xfId="0" applyFont="1" applyFill="1" applyBorder="1" applyAlignment="1">
      <alignment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2" xfId="0" applyFont="1" applyFill="1" applyBorder="1" applyAlignment="1">
      <alignment horizontal="justify" vertical="center" wrapText="1"/>
    </xf>
    <xf numFmtId="0" fontId="4" fillId="2" borderId="23" xfId="0" applyFont="1" applyFill="1" applyBorder="1" applyAlignment="1">
      <alignment horizontal="justify" vertical="center" wrapText="1"/>
    </xf>
    <xf numFmtId="17" fontId="4" fillId="2" borderId="22" xfId="0" applyNumberFormat="1" applyFont="1" applyFill="1" applyBorder="1" applyAlignment="1">
      <alignment horizontal="center" vertical="center" wrapText="1"/>
    </xf>
    <xf numFmtId="17" fontId="4" fillId="2" borderId="23" xfId="0" applyNumberFormat="1" applyFont="1" applyFill="1" applyBorder="1" applyAlignment="1">
      <alignment horizontal="center" vertical="center" wrapText="1"/>
    </xf>
    <xf numFmtId="0" fontId="4" fillId="2" borderId="22" xfId="0" applyFont="1" applyFill="1" applyBorder="1" applyAlignment="1">
      <alignment horizontal="left" vertical="center" wrapText="1"/>
    </xf>
    <xf numFmtId="0" fontId="4" fillId="2" borderId="23" xfId="0" applyFont="1" applyFill="1" applyBorder="1" applyAlignment="1">
      <alignment horizontal="left" vertical="center" wrapText="1"/>
    </xf>
  </cellXfs>
  <cellStyles count="2">
    <cellStyle name="Millares" xfId="1" builtinId="3"/>
    <cellStyle name="Normal" xfId="0" builtinId="0"/>
  </cellStyles>
  <dxfs count="100">
    <dxf>
      <border>
        <top style="thin">
          <color indexed="64"/>
        </top>
        <vertical style="thin">
          <color indexed="64"/>
        </vertical>
        <horizontal style="thin">
          <color indexed="64"/>
        </horizontal>
      </border>
    </dxf>
    <dxf>
      <alignment horizontal="general" readingOrder="0"/>
    </dxf>
    <dxf>
      <numFmt numFmtId="165" formatCode="_-* #,##0_-;\-* #,##0_-;_-* &quot;-&quot;??_-;_-@_-"/>
    </dxf>
    <dxf>
      <numFmt numFmtId="165" formatCode="_-* #,##0_-;\-* #,##0_-;_-* &quot;-&quot;??_-;_-@_-"/>
    </dxf>
    <dxf>
      <alignment horizontal="left" readingOrder="0"/>
    </dxf>
    <dxf>
      <alignment textRotation="90" readingOrder="0"/>
    </dxf>
    <dxf>
      <alignment textRotation="90" readingOrder="0"/>
    </dxf>
    <dxf>
      <alignment wrapText="1" readingOrder="0"/>
    </dxf>
    <dxf>
      <alignment wrapText="1" readingOrder="0"/>
    </dxf>
    <dxf>
      <alignment horizontal="left"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right style="thin">
          <color indexed="64"/>
        </right>
        <vertical style="thin">
          <color indexed="64"/>
        </vertical>
      </border>
    </dxf>
    <dxf>
      <border>
        <top style="thin">
          <color indexed="64"/>
        </top>
        <horizontal style="thin">
          <color indexed="64"/>
        </horizontal>
      </border>
    </dxf>
    <dxf>
      <border>
        <top style="thin">
          <color indexed="64"/>
        </top>
        <horizontal style="thin">
          <color indexed="64"/>
        </horizontal>
      </border>
    </dxf>
    <dxf>
      <border>
        <top style="thin">
          <color indexed="64"/>
        </top>
        <horizontal style="thin">
          <color indexed="64"/>
        </horizontal>
      </border>
    </dxf>
    <dxf>
      <alignment textRotation="90" readingOrder="0"/>
    </dxf>
    <dxf>
      <alignment textRotation="90" readingOrder="0"/>
    </dxf>
    <dxf>
      <alignment wrapText="1"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5" formatCode="_-* #,##0_-;\-* #,##0_-;_-* &quot;-&quot;??_-;_-@_-"/>
    </dxf>
    <dxf>
      <numFmt numFmtId="165" formatCode="_-* #,##0_-;\-* #,##0_-;_-* &quot;-&quot;??_-;_-@_-"/>
    </dxf>
    <dxf>
      <numFmt numFmtId="165" formatCode="_-* #,##0_-;\-* #,##0_-;_-* &quot;-&quot;??_-;_-@_-"/>
    </dxf>
    <dxf>
      <numFmt numFmtId="165" formatCode="_-* #,##0_-;\-* #,##0_-;_-* &quot;-&quot;??_-;_-@_-"/>
    </dxf>
    <dxf>
      <numFmt numFmtId="165" formatCode="_-* #,##0_-;\-* #,##0_-;_-* &quot;-&quot;??_-;_-@_-"/>
    </dxf>
    <dxf>
      <numFmt numFmtId="165" formatCode="_-* #,##0_-;\-* #,##0_-;_-* &quot;-&quot;??_-;_-@_-"/>
    </dxf>
    <dxf>
      <alignment horizontal="general" readingOrder="0"/>
    </dxf>
    <dxf>
      <alignment horizontal="general" readingOrder="0"/>
    </dxf>
    <dxf>
      <alignment vertical="top"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horizontal="general" readingOrder="0"/>
    </dxf>
    <dxf>
      <numFmt numFmtId="165" formatCode="_-* #,##0_-;\-* #,##0_-;_-* &quot;-&quot;??_-;_-@_-"/>
    </dxf>
    <dxf>
      <numFmt numFmtId="165" formatCode="_-* #,##0_-;\-* #,##0_-;_-* &quot;-&quot;??_-;_-@_-"/>
    </dxf>
    <dxf>
      <alignment horizontal="left" readingOrder="0"/>
    </dxf>
    <dxf>
      <alignment textRotation="90" readingOrder="0"/>
    </dxf>
    <dxf>
      <alignment wrapText="1" readingOrder="0"/>
    </dxf>
    <dxf>
      <alignment horizontal="left"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5" formatCode="_-* #,##0_-;\-* #,##0_-;_-* &quot;-&quot;??_-;_-@_-"/>
    </dxf>
    <dxf>
      <numFmt numFmtId="165" formatCode="_-* #,##0_-;\-* #,##0_-;_-* &quot;-&quot;??_-;_-@_-"/>
    </dxf>
    <dxf>
      <numFmt numFmtId="165" formatCode="_-* #,##0_-;\-* #,##0_-;_-* &quot;-&quot;??_-;_-@_-"/>
    </dxf>
    <dxf>
      <numFmt numFmtId="165" formatCode="_-* #,##0_-;\-* #,##0_-;_-* &quot;-&quot;??_-;_-@_-"/>
    </dxf>
    <dxf>
      <numFmt numFmtId="165" formatCode="_-* #,##0_-;\-* #,##0_-;_-* &quot;-&quot;??_-;_-@_-"/>
    </dxf>
    <dxf>
      <alignment horizontal="general"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textRotation="90"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[informe_pqrs_septiembre_2016_universidad_distrital_francisco_jos_de_caldas_1__revisada.xlsx]Canal!Tabla dinámica1</c:name>
    <c:fmtId val="2"/>
  </c:pivotSource>
  <c:chart>
    <c:autoTitleDeleted val="0"/>
    <c:pivotFmts>
      <c:pivotFmt>
        <c:idx val="0"/>
        <c:marker>
          <c:symbol val="none"/>
        </c:marker>
      </c:pivotFmt>
      <c:pivotFmt>
        <c:idx val="1"/>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507917936"/>
        <c:axId val="507918496"/>
      </c:barChart>
      <c:catAx>
        <c:axId val="507917936"/>
        <c:scaling>
          <c:orientation val="minMax"/>
        </c:scaling>
        <c:delete val="0"/>
        <c:axPos val="b"/>
        <c:majorTickMark val="out"/>
        <c:minorTickMark val="none"/>
        <c:tickLblPos val="nextTo"/>
        <c:crossAx val="507918496"/>
        <c:crosses val="autoZero"/>
        <c:auto val="1"/>
        <c:lblAlgn val="ctr"/>
        <c:lblOffset val="100"/>
        <c:noMultiLvlLbl val="0"/>
      </c:catAx>
      <c:valAx>
        <c:axId val="507918496"/>
        <c:scaling>
          <c:orientation val="minMax"/>
        </c:scaling>
        <c:delete val="0"/>
        <c:axPos val="l"/>
        <c:majorGridlines/>
        <c:numFmt formatCode="General" sourceLinked="1"/>
        <c:majorTickMark val="out"/>
        <c:minorTickMark val="none"/>
        <c:tickLblPos val="nextTo"/>
        <c:crossAx val="507917936"/>
        <c:crosses val="autoZero"/>
        <c:crossBetween val="between"/>
      </c:valAx>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[informe_pqrs_septiembre_2016_universidad_distrital_francisco_jos_de_caldas_1__revisada.xlsx]Sistema!Tabla dinámica2</c:name>
    <c:fmtId val="0"/>
  </c:pivotSource>
  <c:chart>
    <c:autoTitleDeleted val="0"/>
    <c:pivotFmts>
      <c:pivotFmt>
        <c:idx val="0"/>
        <c:marker>
          <c:symbol val="none"/>
        </c:marker>
      </c:pivotFmt>
      <c:pivotFmt>
        <c:idx val="1"/>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517196400"/>
        <c:axId val="517196960"/>
      </c:barChart>
      <c:catAx>
        <c:axId val="517196400"/>
        <c:scaling>
          <c:orientation val="minMax"/>
        </c:scaling>
        <c:delete val="0"/>
        <c:axPos val="b"/>
        <c:majorTickMark val="out"/>
        <c:minorTickMark val="none"/>
        <c:tickLblPos val="nextTo"/>
        <c:crossAx val="517196960"/>
        <c:crosses val="autoZero"/>
        <c:auto val="1"/>
        <c:lblAlgn val="ctr"/>
        <c:lblOffset val="100"/>
        <c:noMultiLvlLbl val="0"/>
      </c:catAx>
      <c:valAx>
        <c:axId val="517196960"/>
        <c:scaling>
          <c:orientation val="minMax"/>
        </c:scaling>
        <c:delete val="0"/>
        <c:axPos val="l"/>
        <c:majorGridlines/>
        <c:numFmt formatCode="General" sourceLinked="1"/>
        <c:majorTickMark val="out"/>
        <c:minorTickMark val="none"/>
        <c:tickLblPos val="nextTo"/>
        <c:crossAx val="517196400"/>
        <c:crosses val="autoZero"/>
        <c:crossBetween val="between"/>
      </c:valAx>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[informe_pqrs_septiembre_2016_universidad_distrital_francisco_jos_de_caldas_1__revisada.xlsx]tiempo!Tabla dinámica3</c:name>
    <c:fmtId val="2"/>
  </c:pivotSource>
  <c:chart>
    <c:title>
      <c:overlay val="0"/>
    </c:title>
    <c:autoTitleDeleted val="0"/>
    <c:pivotFmts>
      <c:pivotFmt>
        <c:idx val="0"/>
        <c:marker>
          <c:symbol val="none"/>
        </c:marker>
      </c:pivotFmt>
      <c:pivotFmt>
        <c:idx val="1"/>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517198640"/>
        <c:axId val="517199200"/>
      </c:barChart>
      <c:catAx>
        <c:axId val="517198640"/>
        <c:scaling>
          <c:orientation val="minMax"/>
        </c:scaling>
        <c:delete val="0"/>
        <c:axPos val="b"/>
        <c:majorTickMark val="out"/>
        <c:minorTickMark val="none"/>
        <c:tickLblPos val="nextTo"/>
        <c:crossAx val="517199200"/>
        <c:crosses val="autoZero"/>
        <c:auto val="1"/>
        <c:lblAlgn val="ctr"/>
        <c:lblOffset val="100"/>
        <c:noMultiLvlLbl val="0"/>
      </c:catAx>
      <c:valAx>
        <c:axId val="517199200"/>
        <c:scaling>
          <c:orientation val="minMax"/>
        </c:scaling>
        <c:delete val="0"/>
        <c:axPos val="l"/>
        <c:majorGridlines/>
        <c:numFmt formatCode="General" sourceLinked="1"/>
        <c:majorTickMark val="out"/>
        <c:minorTickMark val="none"/>
        <c:tickLblPos val="nextTo"/>
        <c:crossAx val="517198640"/>
        <c:crosses val="autoZero"/>
        <c:crossBetween val="between"/>
      </c:valAx>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[informe_pqrs_septiembre_2016_universidad_distrital_francisco_jos_de_caldas_1__revisada.xlsx]Grafica-Solucionados!Tabla dinámica2</c:name>
    <c:fmtId val="0"/>
  </c:pivotSource>
  <c:chart>
    <c:title>
      <c:tx>
        <c:rich>
          <a:bodyPr/>
          <a:lstStyle/>
          <a:p>
            <a:pPr>
              <a:defRPr sz="1200"/>
            </a:pPr>
            <a:r>
              <a:rPr lang="en-US" sz="1200"/>
              <a:t>Total</a:t>
            </a:r>
            <a:r>
              <a:rPr lang="en-US" sz="1200" baseline="0"/>
              <a:t> de Requerimeintos Solucionados Por Sistema</a:t>
            </a:r>
            <a:endParaRPr lang="en-US" sz="1200"/>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'Grafica-Solucionados'!$C$3</c:f>
              <c:strCache>
                <c:ptCount val="1"/>
                <c:pt idx="0">
                  <c:v>Total</c:v>
                </c:pt>
              </c:strCache>
            </c:strRef>
          </c:tx>
          <c:invertIfNegative val="0"/>
          <c:dLbls>
            <c:spPr/>
            <c:txPr>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'Grafica-Solucionados'!$B$4:$B$5</c:f>
              <c:strCache>
                <c:ptCount val="1"/>
                <c:pt idx="0">
                  <c:v>SDQS</c:v>
                </c:pt>
              </c:strCache>
            </c:strRef>
          </c:cat>
          <c:val>
            <c:numRef>
              <c:f>'Grafica-Solucionados'!$C$4:$C$5</c:f>
              <c:numCache>
                <c:formatCode>General</c:formatCode>
                <c:ptCount val="1"/>
                <c:pt idx="0">
                  <c:v>1860</c:v>
                </c:pt>
              </c:numCache>
            </c:numRef>
          </c:val>
        </c:ser>
        <c:dLbls>
          <c:showLegendKey val="0"/>
          <c:showVal val="0"/>
          <c:showCatName val="0"/>
          <c:showSerName val="0"/>
          <c:showPercent val="0"/>
          <c:showBubbleSize val="0"/>
        </c:dLbls>
        <c:gapWidth val="150"/>
        <c:axId val="541935344"/>
        <c:axId val="541935904"/>
      </c:barChart>
      <c:catAx>
        <c:axId val="541935344"/>
        <c:scaling>
          <c:orientation val="minMax"/>
        </c:scaling>
        <c:delete val="0"/>
        <c:axPos val="l"/>
        <c:numFmt formatCode="General" sourceLinked="0"/>
        <c:majorTickMark val="out"/>
        <c:minorTickMark val="none"/>
        <c:tickLblPos val="nextTo"/>
        <c:crossAx val="541935904"/>
        <c:crosses val="autoZero"/>
        <c:auto val="1"/>
        <c:lblAlgn val="ctr"/>
        <c:lblOffset val="100"/>
        <c:noMultiLvlLbl val="0"/>
      </c:catAx>
      <c:valAx>
        <c:axId val="541935904"/>
        <c:scaling>
          <c:orientation val="minMax"/>
        </c:scaling>
        <c:delete val="1"/>
        <c:axPos val="b"/>
        <c:numFmt formatCode="General" sourceLinked="1"/>
        <c:majorTickMark val="out"/>
        <c:minorTickMark val="none"/>
        <c:tickLblPos val="nextTo"/>
        <c:crossAx val="541935344"/>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[informe_pqrs_septiembre_2016_universidad_distrital_francisco_jos_de_caldas_1__revisada.xlsx]Grafica-Recibidos!Tabla dinámica3</c:name>
    <c:fmtId val="0"/>
  </c:pivotSource>
  <c:chart>
    <c:title>
      <c:tx>
        <c:rich>
          <a:bodyPr/>
          <a:lstStyle/>
          <a:p>
            <a:pPr>
              <a:defRPr sz="1200"/>
            </a:pPr>
            <a:r>
              <a:rPr lang="es-CO" sz="1200"/>
              <a:t>Total de Requerimitos recibidos por Sistema</a:t>
            </a:r>
          </a:p>
        </c:rich>
      </c:tx>
      <c:overlay val="0"/>
    </c:title>
    <c:autoTitleDeleted val="0"/>
    <c:pivotFmts>
      <c:pivotFmt>
        <c:idx val="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'Grafica-Recibidos'!$C$3</c:f>
              <c:strCache>
                <c:ptCount val="1"/>
                <c:pt idx="0">
                  <c:v>Total</c:v>
                </c:pt>
              </c:strCache>
            </c:strRef>
          </c:tx>
          <c:invertIfNegative val="0"/>
          <c:dLbls>
            <c:spPr/>
            <c:txPr>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'Grafica-Recibidos'!$B$4:$B$5</c:f>
              <c:strCache>
                <c:ptCount val="1"/>
                <c:pt idx="0">
                  <c:v>SDQS</c:v>
                </c:pt>
              </c:strCache>
            </c:strRef>
          </c:cat>
          <c:val>
            <c:numRef>
              <c:f>'Grafica-Recibidos'!$C$4:$C$5</c:f>
              <c:numCache>
                <c:formatCode>_-* #,##0_-;\-* #,##0_-;_-* "-"??_-;_-@_-</c:formatCode>
                <c:ptCount val="1"/>
                <c:pt idx="0">
                  <c:v>1816</c:v>
                </c:pt>
              </c:numCache>
            </c:numRef>
          </c:val>
        </c:ser>
        <c:dLbls>
          <c:showLegendKey val="0"/>
          <c:showVal val="1"/>
          <c:showCatName val="0"/>
          <c:showSerName val="0"/>
          <c:showPercent val="0"/>
          <c:showBubbleSize val="0"/>
        </c:dLbls>
        <c:gapWidth val="150"/>
        <c:overlap val="-25"/>
        <c:axId val="592922880"/>
        <c:axId val="592923440"/>
      </c:barChart>
      <c:catAx>
        <c:axId val="592922880"/>
        <c:scaling>
          <c:orientation val="minMax"/>
        </c:scaling>
        <c:delete val="0"/>
        <c:axPos val="l"/>
        <c:numFmt formatCode="General" sourceLinked="0"/>
        <c:majorTickMark val="none"/>
        <c:minorTickMark val="none"/>
        <c:tickLblPos val="nextTo"/>
        <c:crossAx val="592923440"/>
        <c:crosses val="autoZero"/>
        <c:auto val="1"/>
        <c:lblAlgn val="ctr"/>
        <c:lblOffset val="100"/>
        <c:noMultiLvlLbl val="0"/>
      </c:catAx>
      <c:valAx>
        <c:axId val="592923440"/>
        <c:scaling>
          <c:orientation val="minMax"/>
        </c:scaling>
        <c:delete val="1"/>
        <c:axPos val="b"/>
        <c:numFmt formatCode="_-* #,##0_-;\-* #,##0_-;_-* &quot;-&quot;??_-;_-@_-" sourceLinked="1"/>
        <c:majorTickMark val="out"/>
        <c:minorTickMark val="none"/>
        <c:tickLblPos val="nextTo"/>
        <c:crossAx val="592922880"/>
        <c:crosses val="autoZero"/>
        <c:crossBetween val="between"/>
      </c:valAx>
    </c:plotArea>
    <c:legend>
      <c:legendPos val="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[informe_pqrs_septiembre_2016_universidad_distrital_francisco_jos_de_caldas_1__revisada.xlsx]Grafica-Top!Tabla dinámica1</c:name>
    <c:fmtId val="1"/>
  </c:pivotSource>
  <c:chart>
    <c:title>
      <c:tx>
        <c:rich>
          <a:bodyPr/>
          <a:lstStyle/>
          <a:p>
            <a:pPr>
              <a:defRPr sz="1200"/>
            </a:pPr>
            <a:r>
              <a:rPr lang="en-US" sz="1200"/>
              <a:t>Top</a:t>
            </a:r>
            <a:r>
              <a:rPr lang="en-US" sz="1200" baseline="0"/>
              <a:t> 5 de Requerimientos por Subtema</a:t>
            </a:r>
            <a:endParaRPr lang="en-US" sz="1200"/>
          </a:p>
        </c:rich>
      </c:tx>
      <c:overlay val="1"/>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spPr/>
          <c:txPr>
            <a:bodyPr/>
            <a:lstStyle/>
            <a:p>
              <a:pPr>
                <a:defRPr sz="8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50365128923681457"/>
          <c:y val="0.12774451097804387"/>
          <c:w val="0.46797991643694442"/>
          <c:h val="0.82834331337325362"/>
        </c:manualLayout>
      </c:layout>
      <c:barChart>
        <c:barDir val="bar"/>
        <c:grouping val="clustered"/>
        <c:varyColors val="1"/>
        <c:ser>
          <c:idx val="0"/>
          <c:order val="0"/>
          <c:tx>
            <c:strRef>
              <c:f>'Grafica-Top'!$C$3</c:f>
              <c:strCache>
                <c:ptCount val="1"/>
                <c:pt idx="0">
                  <c:v>Total</c:v>
                </c:pt>
              </c:strCache>
            </c:strRef>
          </c:tx>
          <c:invertIfNegative val="0"/>
          <c:dLbls>
            <c:spPr/>
            <c:txPr>
              <a:bodyPr/>
              <a:lstStyle/>
              <a:p>
                <a:pPr>
                  <a:defRPr sz="8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'Grafica-Top'!$B$4:$B$9</c:f>
              <c:strCache>
                <c:ptCount val="5"/>
                <c:pt idx="0">
                  <c:v>TRASLADO POR NO COMPETENCIA</c:v>
                </c:pt>
                <c:pt idx="1">
                  <c:v>CONVENIOS</c:v>
                </c:pt>
                <c:pt idx="2">
                  <c:v>PROYECTOS CURRICULARES Y CURSOS</c:v>
                </c:pt>
                <c:pt idx="3">
                  <c:v>ADMISIONES</c:v>
                </c:pt>
                <c:pt idx="4">
                  <c:v>ATENCIÓN Y SERVICIO A LA CIUDADANÍA</c:v>
                </c:pt>
              </c:strCache>
            </c:strRef>
          </c:cat>
          <c:val>
            <c:numRef>
              <c:f>'Grafica-Top'!$C$4:$C$9</c:f>
              <c:numCache>
                <c:formatCode>_-* #,##0_-;\-* #,##0_-;_-* "-"??_-;_-@_-</c:formatCode>
                <c:ptCount val="5"/>
                <c:pt idx="0">
                  <c:v>4</c:v>
                </c:pt>
                <c:pt idx="1">
                  <c:v>5</c:v>
                </c:pt>
                <c:pt idx="2">
                  <c:v>9</c:v>
                </c:pt>
                <c:pt idx="3">
                  <c:v>292</c:v>
                </c:pt>
                <c:pt idx="4">
                  <c:v>1504</c:v>
                </c:pt>
              </c:numCache>
            </c:numRef>
          </c:val>
        </c:ser>
        <c:dLbls>
          <c:showLegendKey val="0"/>
          <c:showVal val="0"/>
          <c:showCatName val="0"/>
          <c:showSerName val="0"/>
          <c:showPercent val="0"/>
          <c:showBubbleSize val="0"/>
        </c:dLbls>
        <c:gapWidth val="150"/>
        <c:axId val="592925680"/>
        <c:axId val="363451744"/>
      </c:barChart>
      <c:catAx>
        <c:axId val="592925680"/>
        <c:scaling>
          <c:orientation val="minMax"/>
        </c:scaling>
        <c:delete val="0"/>
        <c:axPos val="l"/>
        <c:numFmt formatCode="General" sourceLinked="0"/>
        <c:majorTickMark val="out"/>
        <c:minorTickMark val="none"/>
        <c:tickLblPos val="nextTo"/>
        <c:txPr>
          <a:bodyPr/>
          <a:lstStyle/>
          <a:p>
            <a:pPr>
              <a:defRPr sz="800"/>
            </a:pPr>
            <a:endParaRPr lang="es-CO"/>
          </a:p>
        </c:txPr>
        <c:crossAx val="363451744"/>
        <c:crosses val="autoZero"/>
        <c:auto val="1"/>
        <c:lblAlgn val="ctr"/>
        <c:lblOffset val="100"/>
        <c:noMultiLvlLbl val="0"/>
      </c:catAx>
      <c:valAx>
        <c:axId val="363451744"/>
        <c:scaling>
          <c:orientation val="minMax"/>
        </c:scaling>
        <c:delete val="1"/>
        <c:axPos val="b"/>
        <c:numFmt formatCode="_-* #,##0_-;\-* #,##0_-;_-* &quot;-&quot;??_-;_-@_-" sourceLinked="1"/>
        <c:majorTickMark val="out"/>
        <c:minorTickMark val="none"/>
        <c:tickLblPos val="nextTo"/>
        <c:crossAx val="592925680"/>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[informe_pqrs_septiembre_2016_universidad_distrital_francisco_jos_de_caldas_1__revisada.xlsx]Grafica-Recibidos!Tabla dinámica3</c:name>
    <c:fmtId val="2"/>
  </c:pivotSource>
  <c:chart>
    <c:title>
      <c:tx>
        <c:rich>
          <a:bodyPr/>
          <a:lstStyle/>
          <a:p>
            <a:pPr>
              <a:defRPr sz="1200"/>
            </a:pPr>
            <a:r>
              <a:rPr lang="es-CO" sz="1200"/>
              <a:t>Total de Requerimientos Recibidos por Sistema de</a:t>
            </a:r>
            <a:r>
              <a:rPr lang="es-CO" sz="1200" baseline="0"/>
              <a:t> Registro PQR</a:t>
            </a:r>
            <a:endParaRPr lang="es-CO" sz="1200"/>
          </a:p>
        </c:rich>
      </c:tx>
      <c:layout/>
      <c:overlay val="0"/>
    </c:title>
    <c:autoTitleDeleted val="0"/>
    <c:pivotFmts>
      <c:pivotFmt>
        <c:idx val="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9"/>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0"/>
        <c:marker>
          <c:symbol val="none"/>
        </c:marker>
        <c:dLbl>
          <c:idx val="0"/>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bar"/>
        <c:grouping val="clustered"/>
        <c:varyColors val="1"/>
        <c:ser>
          <c:idx val="0"/>
          <c:order val="0"/>
          <c:tx>
            <c:strRef>
              <c:f>'Grafica-Recibidos'!$C$3</c:f>
              <c:strCache>
                <c:ptCount val="1"/>
                <c:pt idx="0">
                  <c:v>Total</c:v>
                </c:pt>
              </c:strCache>
            </c:strRef>
          </c:tx>
          <c:invertIfNegative val="0"/>
          <c:dLbls>
            <c:spPr/>
            <c:txPr>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'Grafica-Recibidos'!$B$4:$B$5</c:f>
              <c:strCache>
                <c:ptCount val="1"/>
                <c:pt idx="0">
                  <c:v>SDQS</c:v>
                </c:pt>
              </c:strCache>
            </c:strRef>
          </c:cat>
          <c:val>
            <c:numRef>
              <c:f>'Grafica-Recibidos'!$C$4:$C$5</c:f>
              <c:numCache>
                <c:formatCode>_-* #,##0_-;\-* #,##0_-;_-* "-"??_-;_-@_-</c:formatCode>
                <c:ptCount val="1"/>
                <c:pt idx="0">
                  <c:v>1816</c:v>
                </c:pt>
              </c:numCache>
            </c:numRef>
          </c:val>
        </c:ser>
        <c:dLbls>
          <c:showLegendKey val="0"/>
          <c:showVal val="1"/>
          <c:showCatName val="0"/>
          <c:showSerName val="0"/>
          <c:showPercent val="0"/>
          <c:showBubbleSize val="0"/>
        </c:dLbls>
        <c:gapWidth val="150"/>
        <c:overlap val="-25"/>
        <c:axId val="188395456"/>
        <c:axId val="188396016"/>
      </c:barChart>
      <c:catAx>
        <c:axId val="188395456"/>
        <c:scaling>
          <c:orientation val="minMax"/>
        </c:scaling>
        <c:delete val="0"/>
        <c:axPos val="l"/>
        <c:numFmt formatCode="General" sourceLinked="0"/>
        <c:majorTickMark val="none"/>
        <c:minorTickMark val="none"/>
        <c:tickLblPos val="nextTo"/>
        <c:crossAx val="188396016"/>
        <c:crosses val="autoZero"/>
        <c:auto val="1"/>
        <c:lblAlgn val="ctr"/>
        <c:lblOffset val="100"/>
        <c:noMultiLvlLbl val="0"/>
      </c:catAx>
      <c:valAx>
        <c:axId val="188396016"/>
        <c:scaling>
          <c:orientation val="minMax"/>
        </c:scaling>
        <c:delete val="1"/>
        <c:axPos val="b"/>
        <c:numFmt formatCode="_-* #,##0_-;\-* #,##0_-;_-* &quot;-&quot;??_-;_-@_-" sourceLinked="1"/>
        <c:majorTickMark val="out"/>
        <c:minorTickMark val="none"/>
        <c:tickLblPos val="nextTo"/>
        <c:crossAx val="188395456"/>
        <c:crosses val="autoZero"/>
        <c:crossBetween val="between"/>
      </c:valAx>
    </c:plotArea>
    <c:legend>
      <c:legendPos val="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[informe_pqrs_septiembre_2016_universidad_distrital_francisco_jos_de_caldas_1__revisada.xlsx]Grafica-Solucionados!Tabla dinámica2</c:name>
    <c:fmtId val="6"/>
  </c:pivotSource>
  <c:chart>
    <c:title>
      <c:tx>
        <c:rich>
          <a:bodyPr/>
          <a:lstStyle/>
          <a:p>
            <a:pPr>
              <a:defRPr sz="1200"/>
            </a:pPr>
            <a:r>
              <a:rPr lang="en-US" sz="1200"/>
              <a:t>Total</a:t>
            </a:r>
            <a:r>
              <a:rPr lang="en-US" sz="1200" baseline="0"/>
              <a:t> de Requerimientos Solucionados Por Sistema</a:t>
            </a:r>
            <a:endParaRPr lang="en-US" sz="1200"/>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9"/>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1"/>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2"/>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'Grafica-Solucionados'!$C$3</c:f>
              <c:strCache>
                <c:ptCount val="1"/>
                <c:pt idx="0">
                  <c:v>Total</c:v>
                </c:pt>
              </c:strCache>
            </c:strRef>
          </c:tx>
          <c:invertIfNegative val="0"/>
          <c:dLbls>
            <c:spPr/>
            <c:txPr>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'Grafica-Solucionados'!$B$4:$B$5</c:f>
              <c:strCache>
                <c:ptCount val="1"/>
                <c:pt idx="0">
                  <c:v>SDQS</c:v>
                </c:pt>
              </c:strCache>
            </c:strRef>
          </c:cat>
          <c:val>
            <c:numRef>
              <c:f>'Grafica-Solucionados'!$C$4:$C$5</c:f>
              <c:numCache>
                <c:formatCode>General</c:formatCode>
                <c:ptCount val="1"/>
                <c:pt idx="0">
                  <c:v>1860</c:v>
                </c:pt>
              </c:numCache>
            </c:numRef>
          </c:val>
        </c:ser>
        <c:dLbls>
          <c:showLegendKey val="0"/>
          <c:showVal val="0"/>
          <c:showCatName val="0"/>
          <c:showSerName val="0"/>
          <c:showPercent val="0"/>
          <c:showBubbleSize val="0"/>
        </c:dLbls>
        <c:gapWidth val="150"/>
        <c:axId val="363725936"/>
        <c:axId val="119294800"/>
      </c:barChart>
      <c:catAx>
        <c:axId val="363725936"/>
        <c:scaling>
          <c:orientation val="minMax"/>
        </c:scaling>
        <c:delete val="0"/>
        <c:axPos val="l"/>
        <c:numFmt formatCode="General" sourceLinked="0"/>
        <c:majorTickMark val="out"/>
        <c:minorTickMark val="none"/>
        <c:tickLblPos val="nextTo"/>
        <c:crossAx val="119294800"/>
        <c:crosses val="autoZero"/>
        <c:auto val="1"/>
        <c:lblAlgn val="ctr"/>
        <c:lblOffset val="100"/>
        <c:noMultiLvlLbl val="0"/>
      </c:catAx>
      <c:valAx>
        <c:axId val="119294800"/>
        <c:scaling>
          <c:orientation val="minMax"/>
        </c:scaling>
        <c:delete val="1"/>
        <c:axPos val="b"/>
        <c:numFmt formatCode="General" sourceLinked="1"/>
        <c:majorTickMark val="out"/>
        <c:minorTickMark val="none"/>
        <c:tickLblPos val="nextTo"/>
        <c:crossAx val="363725936"/>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[informe_pqrs_septiembre_2016_universidad_distrital_francisco_jos_de_caldas_1__revisada.xlsx]Grafica-Top!Tabla dinámica1</c:name>
    <c:fmtId val="3"/>
  </c:pivotSource>
  <c:chart>
    <c:title>
      <c:tx>
        <c:rich>
          <a:bodyPr/>
          <a:lstStyle/>
          <a:p>
            <a:pPr>
              <a:defRPr sz="1200"/>
            </a:pPr>
            <a:r>
              <a:rPr lang="es-CO" sz="1200" b="1" i="0" baseline="0"/>
              <a:t>Top 5  Requerimientos por Asunto o Subtema</a:t>
            </a:r>
          </a:p>
        </c:rich>
      </c:tx>
      <c:layout>
        <c:manualLayout>
          <c:xMode val="edge"/>
          <c:yMode val="edge"/>
          <c:x val="0.27371344497477434"/>
          <c:y val="2.3255902558305494E-2"/>
        </c:manualLayout>
      </c:layout>
      <c:overlay val="1"/>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spPr/>
          <c:txPr>
            <a:bodyPr/>
            <a:lstStyle/>
            <a:p>
              <a:pPr>
                <a:defRPr sz="8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1"/>
        <c:marker>
          <c:symbol val="none"/>
        </c:marker>
        <c:dLbl>
          <c:idx val="0"/>
          <c:spPr/>
          <c:txPr>
            <a:bodyPr/>
            <a:lstStyle/>
            <a:p>
              <a:pPr>
                <a:defRPr sz="8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2"/>
        <c:marker>
          <c:symbol val="none"/>
        </c:marker>
        <c:dLbl>
          <c:idx val="0"/>
          <c:spPr/>
          <c:txPr>
            <a:bodyPr/>
            <a:lstStyle/>
            <a:p>
              <a:pPr>
                <a:defRPr sz="10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50365128923681468"/>
          <c:y val="0.12774451097804387"/>
          <c:w val="0.46797991643694442"/>
          <c:h val="0.82834331337325362"/>
        </c:manualLayout>
      </c:layout>
      <c:barChart>
        <c:barDir val="bar"/>
        <c:grouping val="clustered"/>
        <c:varyColors val="1"/>
        <c:ser>
          <c:idx val="0"/>
          <c:order val="0"/>
          <c:tx>
            <c:strRef>
              <c:f>'Grafica-Top'!$C$3</c:f>
              <c:strCache>
                <c:ptCount val="1"/>
                <c:pt idx="0">
                  <c:v>Total</c:v>
                </c:pt>
              </c:strCache>
            </c:strRef>
          </c:tx>
          <c:invertIfNegative val="0"/>
          <c:dLbls>
            <c:spPr/>
            <c:txPr>
              <a:bodyPr/>
              <a:lstStyle/>
              <a:p>
                <a:pPr>
                  <a:defRPr sz="10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'Grafica-Top'!$B$4:$B$9</c:f>
              <c:strCache>
                <c:ptCount val="5"/>
                <c:pt idx="0">
                  <c:v>TRASLADO POR NO COMPETENCIA</c:v>
                </c:pt>
                <c:pt idx="1">
                  <c:v>CONVENIOS</c:v>
                </c:pt>
                <c:pt idx="2">
                  <c:v>PROYECTOS CURRICULARES Y CURSOS</c:v>
                </c:pt>
                <c:pt idx="3">
                  <c:v>ADMISIONES</c:v>
                </c:pt>
                <c:pt idx="4">
                  <c:v>ATENCIÓN Y SERVICIO A LA CIUDADANÍA</c:v>
                </c:pt>
              </c:strCache>
            </c:strRef>
          </c:cat>
          <c:val>
            <c:numRef>
              <c:f>'Grafica-Top'!$C$4:$C$9</c:f>
              <c:numCache>
                <c:formatCode>_-* #,##0_-;\-* #,##0_-;_-* "-"??_-;_-@_-</c:formatCode>
                <c:ptCount val="5"/>
                <c:pt idx="0">
                  <c:v>4</c:v>
                </c:pt>
                <c:pt idx="1">
                  <c:v>5</c:v>
                </c:pt>
                <c:pt idx="2">
                  <c:v>9</c:v>
                </c:pt>
                <c:pt idx="3">
                  <c:v>292</c:v>
                </c:pt>
                <c:pt idx="4">
                  <c:v>1504</c:v>
                </c:pt>
              </c:numCache>
            </c:numRef>
          </c:val>
        </c:ser>
        <c:dLbls>
          <c:showLegendKey val="0"/>
          <c:showVal val="0"/>
          <c:showCatName val="0"/>
          <c:showSerName val="0"/>
          <c:showPercent val="0"/>
          <c:showBubbleSize val="0"/>
        </c:dLbls>
        <c:gapWidth val="150"/>
        <c:axId val="451609312"/>
        <c:axId val="451609872"/>
      </c:barChart>
      <c:catAx>
        <c:axId val="451609312"/>
        <c:scaling>
          <c:orientation val="minMax"/>
        </c:scaling>
        <c:delete val="0"/>
        <c:axPos val="l"/>
        <c:numFmt formatCode="General" sourceLinked="0"/>
        <c:majorTickMark val="out"/>
        <c:minorTickMark val="none"/>
        <c:tickLblPos val="nextTo"/>
        <c:txPr>
          <a:bodyPr/>
          <a:lstStyle/>
          <a:p>
            <a:pPr>
              <a:defRPr sz="800"/>
            </a:pPr>
            <a:endParaRPr lang="es-CO"/>
          </a:p>
        </c:txPr>
        <c:crossAx val="451609872"/>
        <c:crosses val="autoZero"/>
        <c:auto val="1"/>
        <c:lblAlgn val="ctr"/>
        <c:lblOffset val="100"/>
        <c:noMultiLvlLbl val="0"/>
      </c:catAx>
      <c:valAx>
        <c:axId val="451609872"/>
        <c:scaling>
          <c:orientation val="minMax"/>
        </c:scaling>
        <c:delete val="1"/>
        <c:axPos val="b"/>
        <c:numFmt formatCode="_-* #,##0_-;\-* #,##0_-;_-* &quot;-&quot;??_-;_-@_-" sourceLinked="1"/>
        <c:majorTickMark val="out"/>
        <c:minorTickMark val="none"/>
        <c:tickLblPos val="nextTo"/>
        <c:crossAx val="451609312"/>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571500</xdr:colOff>
      <xdr:row>3</xdr:row>
      <xdr:rowOff>10585</xdr:rowOff>
    </xdr:from>
    <xdr:to>
      <xdr:col>10</xdr:col>
      <xdr:colOff>21167</xdr:colOff>
      <xdr:row>14</xdr:row>
      <xdr:rowOff>116417</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899584</xdr:colOff>
      <xdr:row>3</xdr:row>
      <xdr:rowOff>10584</xdr:rowOff>
    </xdr:from>
    <xdr:to>
      <xdr:col>10</xdr:col>
      <xdr:colOff>127000</xdr:colOff>
      <xdr:row>17</xdr:row>
      <xdr:rowOff>137584</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1171575</xdr:colOff>
      <xdr:row>8</xdr:row>
      <xdr:rowOff>19050</xdr:rowOff>
    </xdr:from>
    <xdr:to>
      <xdr:col>7</xdr:col>
      <xdr:colOff>333375</xdr:colOff>
      <xdr:row>18</xdr:row>
      <xdr:rowOff>171450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114300</xdr:colOff>
      <xdr:row>7</xdr:row>
      <xdr:rowOff>38100</xdr:rowOff>
    </xdr:from>
    <xdr:to>
      <xdr:col>5</xdr:col>
      <xdr:colOff>400050</xdr:colOff>
      <xdr:row>21</xdr:row>
      <xdr:rowOff>114300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523875</xdr:colOff>
      <xdr:row>0</xdr:row>
      <xdr:rowOff>104775</xdr:rowOff>
    </xdr:from>
    <xdr:to>
      <xdr:col>10</xdr:col>
      <xdr:colOff>114300</xdr:colOff>
      <xdr:row>16</xdr:row>
      <xdr:rowOff>142875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0</xdr:row>
      <xdr:rowOff>304800</xdr:rowOff>
    </xdr:to>
    <xdr:sp macro="" textlink="">
      <xdr:nvSpPr>
        <xdr:cNvPr id="2" name="AutoShape 4" descr="Resultado de imagen para logo secretaria general de bogota"/>
        <xdr:cNvSpPr>
          <a:spLocks noChangeAspect="1" noChangeArrowheads="1"/>
        </xdr:cNvSpPr>
      </xdr:nvSpPr>
      <xdr:spPr bwMode="auto">
        <a:xfrm>
          <a:off x="126111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0</xdr:row>
      <xdr:rowOff>307975</xdr:rowOff>
    </xdr:to>
    <xdr:sp macro="" textlink="">
      <xdr:nvSpPr>
        <xdr:cNvPr id="3" name="AutoShape 6" descr="Resultado de imagen para logo secretaria general de bogota"/>
        <xdr:cNvSpPr>
          <a:spLocks noChangeAspect="1" noChangeArrowheads="1"/>
        </xdr:cNvSpPr>
      </xdr:nvSpPr>
      <xdr:spPr bwMode="auto">
        <a:xfrm>
          <a:off x="12611100" y="0"/>
          <a:ext cx="304800" cy="3079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0</xdr:row>
      <xdr:rowOff>304800</xdr:rowOff>
    </xdr:to>
    <xdr:sp macro="" textlink="">
      <xdr:nvSpPr>
        <xdr:cNvPr id="1028" name="AutoShape 4" descr="Resultado de imagen para logo secretaria general de bogota"/>
        <xdr:cNvSpPr>
          <a:spLocks noChangeAspect="1" noChangeArrowheads="1"/>
        </xdr:cNvSpPr>
      </xdr:nvSpPr>
      <xdr:spPr bwMode="auto">
        <a:xfrm>
          <a:off x="11001375" y="800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0</xdr:row>
      <xdr:rowOff>307975</xdr:rowOff>
    </xdr:to>
    <xdr:sp macro="" textlink="">
      <xdr:nvSpPr>
        <xdr:cNvPr id="1030" name="AutoShape 6" descr="Resultado de imagen para logo secretaria general de bogota"/>
        <xdr:cNvSpPr>
          <a:spLocks noChangeAspect="1" noChangeArrowheads="1"/>
        </xdr:cNvSpPr>
      </xdr:nvSpPr>
      <xdr:spPr bwMode="auto">
        <a:xfrm>
          <a:off x="11001375" y="116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359831</xdr:colOff>
      <xdr:row>5</xdr:row>
      <xdr:rowOff>21167</xdr:rowOff>
    </xdr:from>
    <xdr:to>
      <xdr:col>5</xdr:col>
      <xdr:colOff>1174750</xdr:colOff>
      <xdr:row>16</xdr:row>
      <xdr:rowOff>10583</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df" refreshedDate="42646.538839583336" createdVersion="3" refreshedVersion="4" minRefreshableVersion="3" recordCount="67">
  <cacheSource type="worksheet">
    <worksheetSource ref="B1:G1048576" sheet="Insumo-Recibido"/>
  </cacheSource>
  <cacheFields count="6">
    <cacheField name="Tipología" numFmtId="0">
      <sharedItems containsBlank="1" count="13">
        <s v="CONSULTA"/>
        <s v="DENUNCIA POR ACTOS DE CORRUPCIÓN"/>
        <s v="DERECHO DE PETICIÓN DE INTERÉS GENERAL"/>
        <s v="DERECHO DE PETICIÓN DE INTERÉS PARTICULAR"/>
        <s v="FELICITACIÓN"/>
        <s v="QUEJA"/>
        <s v="RECLAMO"/>
        <s v="SOLICITUD DE COPIA"/>
        <s v="SOLICITUD DE INFORMACIÓN"/>
        <m/>
        <s v="Petición de Interes Particular" u="1"/>
        <s v="Petición de Interes General" u="1"/>
        <s v="SUGERENCIA" u="1"/>
      </sharedItems>
    </cacheField>
    <cacheField name="Subtema y/o Descriptor" numFmtId="0">
      <sharedItems containsBlank="1" count="139">
        <s v="ADMISIONES"/>
        <s v="CONTRATACIÓN"/>
        <s v="CONVENIOS"/>
        <s v="TRASLADO POR NO COMPETENCIA"/>
        <s v="ATENCIÓN Y SERVICIO A LA CIUDADANÍA"/>
        <s v="BIENESTAR INSTITUCIONAL"/>
        <s v="PROYECTOS CURRICULARES Y CURSOS"/>
        <m/>
        <s v="SEGURIDAD EN BUSES – TRONCALES" u="1"/>
        <s v="RECAUDO MANTENIMIENTO TORNIQUETES" u="1"/>
        <s v="CICLOPARQUEADEROS" u="1"/>
        <s v="RECAUDO POBLACION PREFERENCIAL DISCAPACIDAD" u="1"/>
        <s v="BANCO DE PROGRAMAS Y PROYECTOS E INFORMACION DE PROYECTOS" u="1"/>
        <s v="DOCENTES" u="1"/>
        <s v="SEÑALIZACIÓN EN PARADERO" u="1"/>
        <s v="FORMA DE CONDUCCIÓN – DUAL" u="1"/>
        <s v="ACCIDENTE BUSES-TRONCALES" u="1"/>
        <s v="INFORMACION INTERNA Y EXTERNA DE LA GESTION" u="1"/>
        <s v="ORGANIZACION USUARIOS" u="1"/>
        <s v="APRISIONAMIENTO DE PUERTAS - ZONAL" u="1"/>
        <s v="SEGURIDAD EN BUSES – ALIMENTADORES" u="1"/>
        <s v="MANTENIMIENTO ASCENSORES" u="1"/>
        <s v="APRISIONAMIENTO DE PUERTAS – TRONCALES" u="1"/>
        <s v="RECAUDO MANTENIMIENTO VALIDADOR DE TARJETA" u="1"/>
        <s v="NO PARADA PROGRAMADA – ALIMENTADORES" u="1"/>
        <s v="SOLICITUD DE EMPLEO" u="1"/>
        <s v="RECAUDO SOLICITUD DE TARJETA" u="1"/>
        <s v="APRISIONAMIENTO DE PUERTAS – ALIMENTADORES" u="1"/>
        <s v="MANTENIMIENTO ESTACIONES, PORTALES O PARADEROS" u="1"/>
        <s v="BAÑOS ESTACIONES" u="1"/>
        <s v="COMPORTAMIENTO PERSONAL DE POLICIA" u="1"/>
        <s v="CONGESTIÓN ENTRADA Y SALIDA ESTACIONES Y PORTALES" u="1"/>
        <s v="ADMINISTRACION DEL TALENTO HUMANO" u="1"/>
        <s v="UBICACION PARADERO - ALIMENTADORES" u="1"/>
        <s v="ACCIDENTE BUSES-ZONAL " u="1"/>
        <s v="RECAUDO FALLA DE TARJETA" u="1"/>
        <s v="RECAUDO FRAUDE EN TAQUILLA" u="1"/>
        <s v="CAMBIO DE RUTA – ALIMENTADORES" u="1"/>
        <s v="INCUMPLIMIENTOS DE FUNCIONES SERVIDORES" u="1"/>
        <s v="COMPORTAMIENTO PERSONAL CONTROL – ALIMENTADORES" u="1"/>
        <s v="INGRESO INDEBIDO – ZONAL" u="1"/>
        <s v="SEGURIDAD VENDEDORES AMBULANTES" u="1"/>
        <s v="CURSOS DE IDIOMAS" u="1"/>
        <s v="NUEVA RUTA – ZONAL" u="1"/>
        <s v="TEMAS ADMINISTRATIVOS-TMSA" u="1"/>
        <s v="MANTENIMIENTO – ALIMENTADORES" u="1"/>
        <s v="ACCIDENTE EN ESTACIONES Y PORTALES" u="1"/>
        <s v="TEMAS PERSONAS EN CONDICION DE DISCAPACIDAD – TRONCALES" u="1"/>
        <s v="TEMAS PERSONAS EN CONDICION DE DISCAPACIDAD – ALIMENTADORES" u="1"/>
        <s v="PERDIDA, ROBO O BLOQUEO DE TARJETA" u="1"/>
        <s v="COMPORTAMIENTO PERSONAL DE CONTROL – TRONCALES" u="1"/>
        <s v="MANTENIMIENTO – TRONCALES" u="1"/>
        <s v="PÁGINA WEB SITP – TRANSMILENIO" u="1"/>
        <s v="PAGINA WEB Y SISTEMAS DE INFORMACION" u="1"/>
        <s v="NUEVA RUTA – TRONCALES" u="1"/>
        <s v="AMPLIAR ESTACIONES Y PORTALES" u="1"/>
        <s v="HORARIOS DE SERVICIO" u="1"/>
        <s v="COMPORTAMIENTO PERSONAL DE CONTROL – ZONAL" u="1"/>
        <s v="RECAUDO TARJETA DESCARGADA Y COBROS ADICIONALES" u="1"/>
        <s v="FORMA DE CONDUCCION - ALIMENTADORES" u="1"/>
        <s v="ESTATUTOS Y ACUERDOS" u="1"/>
        <s v="RESPUESTA A RADICADOS" u="1"/>
        <s v="RECAUDO PUNTOS DE RECARGA" u="1"/>
        <s v="TEMAS TECNOLÓGICOS, DE RED Y CONECTIVIDAD" u="1"/>
        <s v="NUEVA RUTA – DUAL" u="1"/>
        <s v="HABILITAR PARADA EN ESTACIÓN" u="1"/>
        <s v="CAMPAÑAS, EVENTOS, INVITACIONES, PUBLICACIONES" u="1"/>
        <s v="INCUMPLIMIENTO DE FUNCIONES SERVIDORES-INCIDENCIA DISCIPLINARIA" u="1"/>
        <s v="PROGRAMAS POSGRADO" u="1"/>
        <s v="FALLAS TECNOLOGICAS, DE RED Y CONECTIVIDAD" u="1"/>
        <s v="TEMAS ADMINISTRATIVOS – ZONAL" u="1"/>
        <s v="UBICACIÓN PARADEO – ZONAL" u="1"/>
        <s v="TEMAS ADMINISTRATIVOS-TRONCALES" u="1"/>
        <s v="DEFENSOR DEL CIUDADANO" u="1"/>
        <s v="ATENCION Y PORTAFOLIO DE SERVICIOS" u="1"/>
        <s v="TEMAS ADMINISTRATIVOS-ALIMENTADORES" u="1"/>
        <s v="RECAUDO CONSULTA DE SALDOS Y MOVIMIENTOS" u="1"/>
        <s v="FRECUENCIA DE SERVICIO – DUAL" u="1"/>
        <s v="FRECUENCIA DE SERVICIO – ZONAL" u="1"/>
        <s v="CENTRO DE DOCUMENTACION-RADICACION" u="1"/>
        <s v="SEÑALIZACION DE SERVICIOS - TRONCALES" u="1"/>
        <s v="ADMISIONES - OPCIONADOS (CUPOS E INSCRIPCIONES)" u="1"/>
        <s v="RECAUDO MANTENIMIENTO PUNTOS DE RECARGA AUTOMÁTICO" u="1"/>
        <s v="AMBIENTALES BUSES-TRONCALES" u="1"/>
        <s v="COMPORTAMIENTO PERSONAL DE ORIENTACION EN VIA – MISION BOGOTA" u="1"/>
        <s v="CURSOS DE EXTENSION" u="1"/>
        <s v="APROXIMACIÓN DEFICIENTE - ZONAL" u="1"/>
        <s v="NUEVA RUTA – ALIMENTADORES" u="1"/>
        <s v="ATENCION Y SERVICIO A LA CIUDADANIA" u="1"/>
        <s v="COMPORTAMIENTO CONDUCTOR – TRONCALES" u="1"/>
        <s v="COMPORTAMIENTO CONDUCTOR - ALIMENTADORES" u="1"/>
        <s v="RECAUDO DISPONIBILIDAD DE EFECTIVO" u="1"/>
        <s v="CONVENIOS: INTERADMINISTRATIVOS/INTERINSTITUCIONALES, DE COOPERACION, DESEMPEÑO, RENTABILIDAD SOCIAL" u="1"/>
        <s v="AMBIENTALES BUSES-ZONALES" u="1"/>
        <s v="COMPORTAMIENTO PERSONAL – TORNIQUETE" u="1"/>
        <s v="CAMBIO DE RUTA – TRONCALES" u="1"/>
        <s v="AMBIENTALES TMSA" u="1"/>
        <s v="TARIFAS: INCENTIVO SISBEN, SUBSIDIOS PERSONAS CON DISCAPACIDAD" u="1"/>
        <s v="SEÑALIZACION DE SERVICIOS – ZONAL" u="1"/>
        <s v="COMPORTAMIENTO PERSONAL DE VIGILANCIA" u="1"/>
        <s v="COMPORTAMIENTO PERSONAL PUNTOS DE PERSONALIZACIÓN" u="1"/>
        <s v="MIGRACION" u="1"/>
        <s v="FACULTADES" u="1"/>
        <s v="VEEDURIAS CIUDADANAS" u="1"/>
        <s v="INGRESO INDEBIDO – DUAL" u="1"/>
        <s v="NO PARADA PROGRAMADA – DUAL" u="1"/>
        <s v="FORMA DE CONDUCCION – TRONCALES" u="1"/>
        <s v="SEÑALIZACION ESTACIONES Y PORTALES" u="1"/>
        <s v="RECAUDO PERDIDA DE TARJETA TULLAVE" u="1"/>
        <s v="INGRESO INDEBIDO SISTEMA TRANSMILENIO" u="1"/>
        <s v="HURTO EN EL SISTEMA" u="1"/>
        <s v="COMPORTAMIENTO PERSONAL DE TAQUILLA" u="1"/>
        <s v="TEMAS ADMINISTRATIVOS-RECAUDO" u="1"/>
        <s v="MANTENIMIENTO – ZONAL" u="1"/>
        <s v="NO PARADA PROGRAMADA – ZONAL" u="1"/>
        <s v="RECUADO POBLACION PREFERENCIAL SISBEN" u="1"/>
        <s v="ACCIDENTE BUSES-DUAL" u="1"/>
        <s v="FORMA DE CONDUCCIÓN – ZONAL" u="1"/>
        <s v="TEMAS PERSONAS EN CONDICION DE DISCAPACIDAD – ZONAL" u="1"/>
        <s v="ACCIDENTE BUSES-ALIMENTADOR" u="1"/>
        <s v="SEGURIDAD EN BUSES – ZONALES" u="1"/>
        <s v="RECAUDO CAMBIO DE TARJETA (MP)" u="1"/>
        <s v="NO PARADA PROGRAMADA – TRONCALES" u="1"/>
        <s v="RECAUDO NO VENTA VARIAS TARJETAS" u="1"/>
        <s v="TEMAS DE CONTRATACION: PERSONAL/RECURSOS FISICOS" u="1"/>
        <s v="(en blanco)" u="1"/>
        <s v="APROXIMACION DEFICIENTE – TRONCALES" u="1"/>
        <s v="FRECUENCIA DE SERVICIO – ALIMENTADORES" u="1"/>
        <s v="AMBIENTALES BUSES-  ALIMENTADORES" u="1"/>
        <s v="SEGURIDAD EN ESTACIONES Y PORTALES" u="1"/>
        <s v="INFRAESTRUCTURA E INSTALACIONES" u="1"/>
        <s v="COMPORTAMIENTO CONDUCTOR – ZONAL" u="1"/>
        <s v="COMPORTAMIENTO PERSONAL DE ASEO" u="1"/>
        <s v="PROGRAMAS PREGRADO" u="1"/>
        <s v="RECAUDO PUNTOS DE PERSONALIZACIÓN" u="1"/>
        <s v="RECAUDO INTEGRACIÓN MEDIOS DE PAGO" u="1"/>
        <s v="TEMAS ADMINISTRATIVOS Y FINANCIEROS" u="1"/>
        <s v="CAMBIO DE RUTA  - ZONAL" u="1"/>
        <s v="FRECUENCIA DE SERVICIO – TRONCALES" u="1"/>
      </sharedItems>
    </cacheField>
    <cacheField name="Canal de recepción" numFmtId="0">
      <sharedItems containsBlank="1" count="7">
        <s v="WEB"/>
        <s v="ESCRITO"/>
        <s v="E-MAIL"/>
        <s v="PRESENCIAL"/>
        <s v="TELEFONO"/>
        <m/>
        <s v="BUZON" u="1"/>
      </sharedItems>
    </cacheField>
    <cacheField name="Sistema de Registro PQR" numFmtId="0">
      <sharedItems containsBlank="1" count="5">
        <s v="SDQS"/>
        <m/>
        <s v="Sistema Propio" u="1"/>
        <s v="Sistema Propio " u="1"/>
        <s v="Sistema Propio ¿Cuál?" u="1"/>
      </sharedItems>
    </cacheField>
    <cacheField name="Recibidos" numFmtId="0">
      <sharedItems containsString="0" containsBlank="1" containsNumber="1" containsInteger="1" minValue="1" maxValue="1448"/>
    </cacheField>
    <cacheField name="Localidad de los hechos"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df" refreshedDate="42646.538839930552" createdVersion="4" refreshedVersion="4" minRefreshableVersion="3" recordCount="53">
  <cacheSource type="worksheet">
    <worksheetSource ref="B1:G1048576" sheet="Insumo-Solucionado"/>
  </cacheSource>
  <cacheFields count="6">
    <cacheField name="Tipología" numFmtId="0">
      <sharedItems containsBlank="1" count="17">
        <s v="CONSULTA"/>
        <s v="DENUNCIA POR ACTOS DE CORRUPCIÓN"/>
        <s v="DERECHO DE PETICIÓN DE INTERÉS GENERAL"/>
        <s v="DERECHO DE PETICIÓN DE INTERÉS PARTICULAR"/>
        <s v="FELICITACIÓN"/>
        <s v="QUEJA"/>
        <s v="RECLAMO"/>
        <s v="SOLICITUD DE COPIA"/>
        <s v="SOLICITUD DE INFORMACIÓN"/>
        <m/>
        <s v="Felicitaciones" u="1"/>
        <s v="Petición de Interes Particular" u="1"/>
        <s v="Petición De Interés Particular" u="1"/>
        <s v="Manifestaciones" u="1"/>
        <s v="Petición de Interes General" u="1"/>
        <s v="Petición de Interés General" u="1"/>
        <s v="SUGERENCIA" u="1"/>
      </sharedItems>
    </cacheField>
    <cacheField name="Subtema y/o Descriptor" numFmtId="0">
      <sharedItems containsBlank="1" count="220">
        <s v="ATENCIÓN Y SERVICIO A LA CIUDADANÍA"/>
        <s v="CONTRATACIÓN"/>
        <s v="CONVENIOS"/>
        <s v="TRASLADO POR NO COMPETENCIA"/>
        <s v="DOCENTES"/>
        <s v="INCUMPLIMIENTOS DE FUNCIONES SERVIDORES"/>
        <s v="PROYECTOS CURRICULARES Y CURSOS"/>
        <s v="ADMISIONES"/>
        <s v="BIENESTAR INSTITUCIONAL"/>
        <m/>
        <s v="SEGURIDAD EN BUSES – TRONCALES" u="1"/>
        <s v="Concepto Sanitario Salud Pública" u="1"/>
        <s v="10. FALLAS EN LA PRESTACION DE SERVICIOS QUE NO CUMPLEN CON ESTANDARES DE CALIDAD" u="1"/>
        <s v="Requisitos- Habilitación de  I P S y Prestadores Independientes-Sistema Obligatorio de Garantía de Calidad  de Atención en Salud" u="1"/>
        <s v="RECAUDO MANTENIMIENTO TORNIQUETES" u="1"/>
        <s v="Sistema Distrital de Registro Unico I P S Públicas y de Profesionales- Aux" u="1"/>
        <s v="Aseguramiento-Libre Elección E P S - R S -Traslados E P S  - R S  /  I P S -  Novedades" u="1"/>
        <s v="RECAUDO POBLACION PREFERENCIAL DISCAPACIDAD" u="1"/>
        <s v="BANCO DE PROGRAMAS Y PROYECTOS E INFORMACION DE PROYECTOS" u="1"/>
        <s v="Certificación Laboral,  Bonos Pensionales y  Semanas cotizadas" u="1"/>
        <s v="Requisitos Mínimos Sanitarios- Normatividad-Saneamiento Ambiental" u="1"/>
        <s v="Competencias Funciones Públicas- Obligaciones Contractuales- Dirección Centro Regulador de Urgencias y Emergencias" u="1"/>
        <s v="E P S -C Dificultad acceso a servicios por inconsistencias en Base de Datos" u="1"/>
        <s v="Certificados- Constancia de Contratos" u="1"/>
        <s v="DIFICULTAD PARA PRESTACIONES SERVICIOS DE SALUD-NO POS" u="1"/>
        <s v="Calidad- Hospital Occidente de Kennedy-Servicios Hospitalarios" u="1"/>
        <s v="Calidad- Hospital Simón Bolívar- Otros Servicios Hospitalarios" u="1"/>
        <s v="Aseguramiento-Afiliación-retiro del Sistema-Afiliado E P S - R S" u="1"/>
        <s v="Oportunidad- S. D. S.- Expedición de tarjeta profesional y carne de radioprotección- Otros" u="1"/>
        <s v="Felicitaciones" u="1"/>
        <s v="SERVICIO DE TRANSPORTE ESPECIAL -AMBULANCIA" u="1"/>
        <s v="Valoraciones y Seguimiento Psiquiatria" u="1"/>
        <s v="INFORMACION INTERNA Y EXTERNA DE LA GESTION" u="1"/>
        <s v="Dificultad acceso servicios por padre en Régimen Contributivo con quien no tienen contacto" u="1"/>
        <s v="ORGANIZACION USUARIOS" u="1"/>
        <s v="SEGURIDAD EN BUSES – ALIMENTADORES" u="1"/>
        <s v="temas Administrativos-Talento Humano- Juridícos" u="1"/>
        <s v="APRISIONAMIENTO DE PUERTAS – TRONCALES" u="1"/>
        <s v="Aseguramiento- retiro del Sistema- Encuesta SISBEN" u="1"/>
        <s v="Normatividad- Lineamientos en Salud Publica del Distrito" u="1"/>
        <s v="E P S -C No oportunidad en programación de citas de especialistas" u="1"/>
        <s v="Prestación de servicios en lugares retirados de donde reside usuario" u="1"/>
        <s v="NO PARADA PROGRAMADA – ALIMENTADORES" u="1"/>
        <s v="Calidad- Hospital Engativá- Servicios Hospitalarios" u="1"/>
        <s v="Calidad- Hospital Tunjuelito- Servicio de Urgencias" u="1"/>
        <s v="E P S -C Prestación de servicios en lugares retirados de donde reside usuario" u="1"/>
        <s v="RECAUDO SOLICITUD DE TARJETA" u="1"/>
        <s v="MANTENIMIENTO ESTACIONES, PORTALES O PARADEROS" u="1"/>
        <s v="Aseguramiento- Empresas Sociales del Estado- Cobros Indebidos" u="1"/>
        <s v="Normatividad y Procesos - Mecanismos de Participación Social" u="1"/>
        <s v="Calidad- Hospital Bosa-Servicios Hospitalarios" u="1"/>
        <s v="COMPORTAMIENTO PERSONAL DE POLICIA" u="1"/>
        <s v="Normatividad  e Información Eventos Masivos" u="1"/>
        <s v="Saneamiento Ambiental-Enfermedades Compartidas" u="1"/>
        <s v="Calidad- Hospital Chapinero- Servicio de Urgencias" u="1"/>
        <s v="ADMINISTRACION DEL TALENTO HUMANO" u="1"/>
        <s v="UBICACION PARADERO - ALIMENTADORES" u="1"/>
        <s v="Calidad- Hospital Meissen- Servicio de Urgencias" u="1"/>
        <s v="RECAUDO FALLA DE TARJETA" u="1"/>
        <s v="RECAUDO FRAUDE EN TAQUILLA" u="1"/>
        <s v="No oportunidad en el suministro de medicamentos P O S" u="1"/>
        <s v="Aseguramiento-Afiliación-Reserva de cupo  Régimen Subsidiado-con E P S  - R S" u="1"/>
        <s v="INGRESO INDEBIDO – ZONAL" u="1"/>
        <s v="SEGURIDAD VENDEDORES AMBULANTES" u="1"/>
        <s v="Informaciòn Estadisticas  CRU" u="1"/>
        <s v="Saneamiento AmbientaL- Enfermedades Compartidas-IVC" u="1"/>
        <s v="CURSOS DE IDIOMAS" u="1"/>
        <s v="NUEVA RUTA – ZONAL" u="1"/>
        <s v="TEMAS ADMINISTRATIVOS-TMSA" u="1"/>
        <s v="Obsevaciones- Aclaraciones  a procesos Licitatorios o Convocatorias" u="1"/>
        <s v="Competencias Funciones Públicas- Dirección de Salud Pública- Comportamientos Irregulares de funcionarios" u="1"/>
        <s v="DIFICULTAD ACCESO SERVICIOS POR INADECUADA REFERENCIA-CONTRARREFERENCIA" u="1"/>
        <s v="Aseguramiento- Libre Elección  E P S- R S- Traslados  E P S - R S e  I P S y Novedades" u="1"/>
        <s v="PAGINA WEB Y SISTEMAS DE INFORMACION" u="1"/>
        <s v="Saneamiento Ambiental-Seguridad Alimentaria-IVC" u="1"/>
        <s v="Aseguramiento- Solicitudes Seguro Accidentes Escolares" u="1"/>
        <s v="NUEVA RUTA – TRONCALES" u="1"/>
        <s v="Inspección y Control  Hogares Geriátricos" u="1"/>
        <s v="Procesos de Segunda Instancia- Salud Pública" u="1"/>
        <s v="Selección. reelección. retiro de  Gerentes E. S. E." u="1"/>
        <s v="Saneamiento Ambiental-Medicamentos Seguros-IVC" u="1"/>
        <s v="RECAUDO TARJETA DESCARGADA Y COBROS ADICIONALES" u="1"/>
        <s v="Capacitación e Información-Primer Respondiente y emergencias médicas" u="1"/>
        <s v="ESTATUTOS Y ACUERDOS" u="1"/>
        <s v="Información Acceso Laboral Al Sector Salud" u="1"/>
        <s v="RECAUDO PUNTOS DE RECARGA" u="1"/>
        <s v="Financiamiento- proyectos de inversión" u="1"/>
        <s v="Requisitos- Normatividad Habilitación de  I P S y Prestadores Independientes-Salud Ocupacional- Ambulancias-Sistema Obligatorio de Garantía de Calidad  de Atención en Salud" u="1"/>
        <s v="TEMAS TECNOLÓGICOS, DE RED Y CONECTIVIDAD" u="1"/>
        <s v="Calidad- Hospital el Tunal- Servicio de Urgencias" u="1"/>
        <s v="Calidad- Hospital Engativá- Servicio de Urgencias" u="1"/>
        <s v="Proyectos De Inversion-ejecuciòn En Infraestrucctura-dotación Hospitalaria" u="1"/>
        <s v="Aseguramiento- Afiliación- Reserva de cupo  Regimen Subsidiado-encuesta SISBEN" u="1"/>
        <s v="PROGRAMAS POSGRADO" u="1"/>
        <s v="FALLAS TECNOLOGICAS, DE RED Y CONECTIVIDAD" u="1"/>
        <s v="Estudio de Caso" u="1"/>
        <s v="Oportunidad- Salud Pública" u="1"/>
        <s v="TEMAS ADMINISTRATIVOS – ZONAL" u="1"/>
        <s v="Información y requermientos de Estadisticas de Salud Pública" u="1"/>
        <s v="Dificultad acceso a servicios por información ingresada en Comprobador Derechos y por normatividad" u="1"/>
        <s v="UBICACIÓN PARADEO – ZONAL" u="1"/>
        <s v="Calidad- Hospital Santa Clara-Servicios Hospitalarios" u="1"/>
        <s v="Calidad- Hospital Tunjuelito- Servicios Hospitalarios" u="1"/>
        <s v="Dificultad acceso a servicios por inconsistencias en Base de Datos" u="1"/>
        <s v="ATENCION Y PORTAFOLIO DE SERVICIOS" u="1"/>
        <s v="RECAUDO CONSULTA DE SALDOS Y MOVIMIENTOS" u="1"/>
        <s v="No oportunidad en programación de citas de baja complejidad" u="1"/>
        <s v="FRECUENCIA DE SERVICIO – ZONAL" u="1"/>
        <s v="CENTRO DE DOCUMENTACION-RADICACION" u="1"/>
        <s v="SEÑALIZACION DE SERVICIOS - TRONCALES" u="1"/>
        <s v="Aseguramiento- Normas reguladoras del SGSSS" u="1"/>
        <s v="ADMISIONES - OPCIONADOS (CUPOS E INSCRIPCIONES)" u="1"/>
        <s v="Estadísticas específicas del Programa de Salud a su Hogar" u="1"/>
        <s v="Aseguramiento- Identificación y acceso en salud a la población especial" u="1"/>
        <s v="No oportunidad en el suministro de medicamentos no incluidos en el Anexo 1 del Acuerdo 008/2009 o los que lo adicionen y complementen" u="1"/>
        <s v="Atención Servidores Red CADE" u="1"/>
        <s v="NO CLASIFICADO" u="1"/>
        <s v="CURSOS DE EXTENSION" u="1"/>
        <s v="ACUERDOS DE PAGO SERVICIOS DE SALUD" u="1"/>
        <s v="Calidad- Hospital Bosa- Servicio de Urgencias" u="1"/>
        <s v="Calidad- Hospital Suba- Servicio de Urgencias" u="1"/>
        <s v="Calidad- Hospital Vista Hermosa-Servicios Hospitalarios" u="1"/>
        <s v="EXPEDIENTES INVESTIGACIONES DE VIGILANCIA EN SALUD PUBLICA" u="1"/>
        <s v="Expedientes Investigaciones de Vigilancia y Control de la Oferta" u="1"/>
        <s v="ATENCION Y SERVICIO A LA CIUDADANIA" u="1"/>
        <s v="S. D .S. Capacitación-Funcionarios- Bienestar e incentivos" u="1"/>
        <s v="Calidad- Hospital Occidente de Kennedy- Servicio de Urgencias" u="1"/>
        <s v="1. ATENCION DESHUMANIZADA, O EXTRALIMITACION Y ABUSO DE RESPONSABILIDADES" u="1"/>
        <s v="Dificultades para prestación servicios POS, POS-S, NO POS-S(ESE o IPS Priv.-EPS-S)" u="1"/>
        <s v="Aseguramiento-Información estadística del distrito población Régimen Sub.y P. Vinculada" u="1"/>
        <s v="No cumplimiento del horario fijado para atender al usuario, por parte del servicio programado" u="1"/>
        <s v="No facilitación del acceso, teniendo en cuenta un enfoque diferencial, perspectiva de género, cultura, religión, etnia, raza, ciclo vital y educación" u="1"/>
        <s v="COMPORTAMIENTO CONDUCTOR – TRONCALES" u="1"/>
        <s v="COMPORTAMIENTO CONDUCTOR - ALIMENTADORES" u="1"/>
        <s v="Calidad- Hospital el Tunal- Otros Servicios Hospitalarios" u="1"/>
        <s v="Calidad- Hospital Rafael Uribe Uribe- Servicio de Urgencias" u="1"/>
        <s v="Dificultades para prestación servicios P O S" u="1"/>
        <s v="Calidad- Hospital del Sur-Servicios Hospitalarios" u="1"/>
        <s v="Calidad- Hospital Meissen-Servicios Hospitalarios" u="1"/>
        <s v="Calidad- I P S  Privadas- Servicios Hospitalarios" u="1"/>
        <s v="Información General Servicios de la S D S - E S E" u="1"/>
        <s v="CONVENIOS: INTERADMINISTRATIVOS/INTERINSTITUCIONALES, DE COOPERACION, DESEMPEÑO, RENTABILIDAD SOCIAL" u="1"/>
        <s v="Reconocimiento a la buena gestión" u="1"/>
        <s v="Normatividad-acciones De Saneamiento Ambiental-centro De Tenencia" u="1"/>
        <s v="E P S -C No oportunidad en programación de citas de baja complejidad" u="1"/>
        <s v="Atención deshumanizada, o extralimitación y abuso de responsabilidades" u="1"/>
        <s v="CAMBIO DE RUTA – TRONCALES" u="1"/>
        <s v="Plan Maestro de Equipamiento" u="1"/>
        <s v="No oportunidad en programación de citas de especialistas" u="1"/>
        <s v="Normatividad- Régimen Laboral" u="1"/>
        <s v="TARIFAS: INCENTIVO SISBEN, SUBSIDIOS PERSONAS CON DISCAPACIDAD" u="1"/>
        <s v="Deficiencias en el  cumplimiento de acciones de apoyo administrativo, por falta de recursos logísticos" u="1"/>
        <s v="No capacidad para pago de servicios, medicamentos, terapias, ó exámenes de apoyo diagnóstico" u="1"/>
        <s v="Inadecuada o no clara orientación sobre derechos, deberes, trámites a realizar, que dificultan el acceso a los servicios" u="1"/>
        <s v="INFORMACION REQUERIMIENTO" u="1"/>
        <s v="Calidad- Hospital Suba-Servicios Hospitalario" u="1"/>
        <s v="Calidad- Hospital Vista Hermosa- Servicio de Urgencias" u="1"/>
        <s v="Requisitos para  exhumanción, inhumación, cremación  y certificados de defunción" u="1"/>
        <s v="E P S -C Casos especiales con demora inicio tratamientos prioritarios, ó de alto costo, ó tutelas" u="1"/>
        <s v="MIGRACION" u="1"/>
        <s v="Normatividad- Funcionamiento Red de Bancos de Sangre" u="1"/>
        <s v="Calidad- Hospital la Victoria- Servicios Hospitalarios" u="1"/>
        <s v="Saneamiento Ambiental-Concepto Sanitario-Infraestructura y/o de Vehículo" u="1"/>
        <s v="VEEDURIAS CIUDADANAS" u="1"/>
        <s v="FORMA DE CONDUCCION – TRONCALES" u="1"/>
        <s v="Programas de Promoción y Prevención-Salud a su Hogar- A P S - S A S H" u="1"/>
        <s v="INGRESO INDEBIDO SISTEMA TRANSMILENIO" u="1"/>
        <s v="Competencias Funciones Públicas- Obligaciones Contractuales Garantia de la Calidad" u="1"/>
        <s v="Casos especiales con demora inicio tratamientos prioritarios ó de alto costo ó tutelas" u="1"/>
        <s v="Inadecuada o no clara orientación en derechos, deberes y  trámites inadecuados por no recursos adtivos. y logísticos" u="1"/>
        <s v="HURTO EN EL SISTEMA" u="1"/>
        <s v="VACUNAS CONTEMPLADAS Y NO EN PAI" u="1"/>
        <s v="COMPORTAMIENTO PERSONAL DE TAQUILLA" u="1"/>
        <s v="Calidad- Hospital la Victoria- Servicio de Urgencias" u="1"/>
        <s v="Normatividad y Programas - Discapacidad- Adulto Mayor- Buen trato" u="1"/>
        <s v="S D S y E. S. E Régimen Salarial vacaciones, subsidios, incapacidades y liquidaciones" u="1"/>
        <s v="Oportunidad- S. D. S. Centro Regulador de Urgencias-Servicio de Transporte Especial de pacientes (ambulancia)" u="1"/>
        <s v="TEMAS ADMINISTRATIVOS-RECAUDO" u="1"/>
        <s v="Aseguramiento- Autorizacion de servicios P O S- S  y No P O S - S" u="1"/>
        <s v="Aseguramiento- Estado Afiliación -Acceso la prestacion de los servicios de salud" u="1"/>
        <s v="Aseguramiento-Solicitud Institucionalización de Salud Mental y Limitados Físicos entre otros" u="1"/>
        <s v="NO PARADA PROGRAMADA – ZONAL" u="1"/>
        <s v="RECUADO POBLACION PREFERENCIAL SISBEN" u="1"/>
        <s v="Contratos suscritos con F F D S y S D S" u="1"/>
        <s v="FORMA DE CONDUCCIÓN – ZONAL" u="1"/>
        <s v="No oportunidad  atención de urgencias" u="1"/>
        <s v="Novedades base de datos" u="1"/>
        <s v="SEGURIDAD EN BUSES – ZONALES" u="1"/>
        <s v="No oportunidad suministro medicamentos" u="1"/>
        <s v="Dificultades para prestación excepcionales de salud- P E S" u="1"/>
        <s v="Normatividad e információn Sistemas de Vigilancia Epidemiológica" u="1"/>
        <s v="Estadisticas Generales históricas (1997) - preliminares 2005 y 2006) Banco de Datos" u="1"/>
        <s v="Competencias Funciones Públicas- Dirección de Talento Humano- Comportamientos Irregulares de funcionarios" u="1"/>
        <s v="NO PARADA PROGRAMADA – TRONCALES" u="1"/>
        <s v="COBROS INDEBIDOS SERVICIOS DE SALUD" u="1"/>
        <s v="Portafolio Servicios P O S-S" u="1"/>
        <s v="RECAUDO NO VENTA VARIAS TARJETAS" u="1"/>
        <s v="TEMAS DE CONTRATACION: PERSONAL/RECURSOS FISICOS" u="1"/>
        <s v="Competencias Funciones Públicas- Obligaciones Contractuales-Dir. Talento Humano" u="1"/>
        <s v="Conciliaciones Procesos S D S" u="1"/>
        <s v="Oportunidad- Direción Jurídica y de Contratación" u="1"/>
        <s v="SEGURIDAD EN ESTACIONES Y PORTALES" u="1"/>
        <s v="INFRAESTRUCTURA E INSTALACIONES" u="1"/>
        <s v="Información de Personas Desaparecidas" u="1"/>
        <s v="Revisión de calificación o concordancia de resultados" u="1"/>
        <s v="COMPORTAMIENTO CONDUCTOR – ZONAL" u="1"/>
        <s v="Información Diagnósticos Locales de Salud" u="1"/>
        <s v="Otros temas Administrativos-Talento Humano- Juridícos" u="1"/>
        <s v="COMPORTAMIENTO PERSONAL DE ASEO" u="1"/>
        <s v="Reconocimiento Carrera  Administrativa" u="1"/>
        <s v="Saneamiento Ambiental-Industria y Ambiente-IVC" u="1"/>
        <s v="PROGRAMAS PREGRADO" u="1"/>
        <s v="RECAUDO INTEGRACIÓN MEDIOS DE PAGO" u="1"/>
        <s v="TEMAS ADMINISTRATIVOS Y FINANCIEROS" u="1"/>
        <s v="Normativiad droguerías Y Medicamentos" u="1"/>
        <s v="Saneamiento Ambiental-Saneamiento Básico-IVC" u="1"/>
        <s v="Oportunidad- S. D. S Servicio al Ciudadano- Presencial" u="1"/>
        <s v="CAMBIO DE RUTA  - ZONAL" u="1"/>
        <s v="FRECUENCIA DE SERVICIO – TRONCALES" u="1"/>
        <s v="Calidad- I P S Privadas- Servicio de Urgencias" u="1"/>
      </sharedItems>
    </cacheField>
    <cacheField name="Canal de recepción" numFmtId="0">
      <sharedItems containsBlank="1" count="11">
        <s v="WEB"/>
        <s v="ESCRITO"/>
        <s v="E-MAIL"/>
        <s v="PRESENCIAL"/>
        <s v="TELEFONO"/>
        <m/>
        <s v="Redes Sociales" u="1"/>
        <s v="Email" u="1"/>
        <s v="Teléfonico" u="1"/>
        <s v="Buzón" u="1"/>
        <s v="BUZON" u="1"/>
      </sharedItems>
    </cacheField>
    <cacheField name="Sistema de Registro PQR" numFmtId="0">
      <sharedItems containsBlank="1" count="3">
        <s v="SDQS"/>
        <m/>
        <s v="Sistema Propio" u="1"/>
      </sharedItems>
    </cacheField>
    <cacheField name="Solucionados" numFmtId="0">
      <sharedItems containsString="0" containsBlank="1" containsNumber="1" containsInteger="1" minValue="1" maxValue="1444"/>
    </cacheField>
    <cacheField name="Localidad de los hecho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7">
  <r>
    <x v="0"/>
    <x v="0"/>
    <x v="0"/>
    <x v="0"/>
    <n v="1"/>
    <s v="8 - KENNEDY"/>
  </r>
  <r>
    <x v="1"/>
    <x v="1"/>
    <x v="0"/>
    <x v="0"/>
    <n v="1"/>
    <s v="(en blanco)"/>
  </r>
  <r>
    <x v="1"/>
    <x v="2"/>
    <x v="0"/>
    <x v="0"/>
    <n v="4"/>
    <s v="(en blanco)"/>
  </r>
  <r>
    <x v="1"/>
    <x v="3"/>
    <x v="1"/>
    <x v="0"/>
    <n v="1"/>
    <s v="(en blanco)"/>
  </r>
  <r>
    <x v="2"/>
    <x v="4"/>
    <x v="2"/>
    <x v="0"/>
    <n v="1"/>
    <s v="(en blanco)"/>
  </r>
  <r>
    <x v="2"/>
    <x v="4"/>
    <x v="1"/>
    <x v="0"/>
    <n v="2"/>
    <s v="(en blanco)"/>
  </r>
  <r>
    <x v="2"/>
    <x v="4"/>
    <x v="0"/>
    <x v="0"/>
    <n v="1"/>
    <s v="2 - CHAPINERO"/>
  </r>
  <r>
    <x v="2"/>
    <x v="4"/>
    <x v="0"/>
    <x v="0"/>
    <n v="4"/>
    <s v="(en blanco)"/>
  </r>
  <r>
    <x v="2"/>
    <x v="3"/>
    <x v="1"/>
    <x v="0"/>
    <n v="1"/>
    <s v="(en blanco)"/>
  </r>
  <r>
    <x v="3"/>
    <x v="4"/>
    <x v="2"/>
    <x v="0"/>
    <n v="5"/>
    <s v="(en blanco)"/>
  </r>
  <r>
    <x v="3"/>
    <x v="4"/>
    <x v="1"/>
    <x v="0"/>
    <n v="1"/>
    <s v="(en blanco)"/>
  </r>
  <r>
    <x v="3"/>
    <x v="4"/>
    <x v="3"/>
    <x v="0"/>
    <n v="2"/>
    <s v="(en blanco)"/>
  </r>
  <r>
    <x v="3"/>
    <x v="4"/>
    <x v="0"/>
    <x v="0"/>
    <n v="1"/>
    <s v="18 - RAFAEL URIBE URIBE"/>
  </r>
  <r>
    <x v="3"/>
    <x v="4"/>
    <x v="0"/>
    <x v="0"/>
    <n v="5"/>
    <s v="(en blanco)"/>
  </r>
  <r>
    <x v="3"/>
    <x v="3"/>
    <x v="2"/>
    <x v="0"/>
    <n v="1"/>
    <s v="(en blanco)"/>
  </r>
  <r>
    <x v="4"/>
    <x v="4"/>
    <x v="0"/>
    <x v="0"/>
    <n v="1"/>
    <s v="(en blanco)"/>
  </r>
  <r>
    <x v="5"/>
    <x v="4"/>
    <x v="2"/>
    <x v="0"/>
    <n v="1"/>
    <s v="(en blanco)"/>
  </r>
  <r>
    <x v="5"/>
    <x v="4"/>
    <x v="0"/>
    <x v="0"/>
    <n v="1"/>
    <s v="2 - CHAPINERO"/>
  </r>
  <r>
    <x v="5"/>
    <x v="4"/>
    <x v="0"/>
    <x v="0"/>
    <n v="5"/>
    <s v="(en blanco)"/>
  </r>
  <r>
    <x v="5"/>
    <x v="3"/>
    <x v="0"/>
    <x v="0"/>
    <n v="1"/>
    <s v="10 - ENGATIVA"/>
  </r>
  <r>
    <x v="6"/>
    <x v="4"/>
    <x v="2"/>
    <x v="0"/>
    <n v="2"/>
    <s v="(en blanco)"/>
  </r>
  <r>
    <x v="6"/>
    <x v="4"/>
    <x v="0"/>
    <x v="0"/>
    <n v="2"/>
    <s v="(en blanco)"/>
  </r>
  <r>
    <x v="7"/>
    <x v="4"/>
    <x v="3"/>
    <x v="0"/>
    <n v="1"/>
    <s v="(en blanco)"/>
  </r>
  <r>
    <x v="8"/>
    <x v="0"/>
    <x v="3"/>
    <x v="0"/>
    <n v="286"/>
    <s v="(en blanco)"/>
  </r>
  <r>
    <x v="8"/>
    <x v="0"/>
    <x v="4"/>
    <x v="0"/>
    <n v="4"/>
    <s v="(en blanco)"/>
  </r>
  <r>
    <x v="8"/>
    <x v="0"/>
    <x v="0"/>
    <x v="0"/>
    <n v="1"/>
    <s v="(en blanco)"/>
  </r>
  <r>
    <x v="8"/>
    <x v="4"/>
    <x v="2"/>
    <x v="0"/>
    <n v="9"/>
    <s v="(en blanco)"/>
  </r>
  <r>
    <x v="8"/>
    <x v="4"/>
    <x v="3"/>
    <x v="0"/>
    <n v="1448"/>
    <s v="(en blanco)"/>
  </r>
  <r>
    <x v="8"/>
    <x v="4"/>
    <x v="4"/>
    <x v="0"/>
    <n v="3"/>
    <s v="(en blanco)"/>
  </r>
  <r>
    <x v="8"/>
    <x v="4"/>
    <x v="0"/>
    <x v="0"/>
    <n v="1"/>
    <s v="10 - ENGATIVA"/>
  </r>
  <r>
    <x v="8"/>
    <x v="4"/>
    <x v="0"/>
    <x v="0"/>
    <n v="8"/>
    <s v="(en blanco)"/>
  </r>
  <r>
    <x v="8"/>
    <x v="5"/>
    <x v="3"/>
    <x v="0"/>
    <n v="1"/>
    <s v="(en blanco)"/>
  </r>
  <r>
    <x v="8"/>
    <x v="2"/>
    <x v="3"/>
    <x v="0"/>
    <n v="1"/>
    <s v="(en blanco)"/>
  </r>
  <r>
    <x v="8"/>
    <x v="6"/>
    <x v="3"/>
    <x v="0"/>
    <n v="9"/>
    <s v="(en blanco)"/>
  </r>
  <r>
    <x v="9"/>
    <x v="7"/>
    <x v="5"/>
    <x v="1"/>
    <m/>
    <m/>
  </r>
  <r>
    <x v="9"/>
    <x v="7"/>
    <x v="5"/>
    <x v="1"/>
    <m/>
    <m/>
  </r>
  <r>
    <x v="9"/>
    <x v="7"/>
    <x v="5"/>
    <x v="1"/>
    <m/>
    <m/>
  </r>
  <r>
    <x v="9"/>
    <x v="7"/>
    <x v="5"/>
    <x v="1"/>
    <m/>
    <m/>
  </r>
  <r>
    <x v="9"/>
    <x v="7"/>
    <x v="5"/>
    <x v="1"/>
    <m/>
    <m/>
  </r>
  <r>
    <x v="9"/>
    <x v="7"/>
    <x v="5"/>
    <x v="1"/>
    <m/>
    <m/>
  </r>
  <r>
    <x v="9"/>
    <x v="7"/>
    <x v="5"/>
    <x v="1"/>
    <m/>
    <m/>
  </r>
  <r>
    <x v="9"/>
    <x v="7"/>
    <x v="5"/>
    <x v="1"/>
    <m/>
    <m/>
  </r>
  <r>
    <x v="9"/>
    <x v="7"/>
    <x v="5"/>
    <x v="1"/>
    <m/>
    <m/>
  </r>
  <r>
    <x v="9"/>
    <x v="7"/>
    <x v="5"/>
    <x v="1"/>
    <m/>
    <m/>
  </r>
  <r>
    <x v="9"/>
    <x v="7"/>
    <x v="5"/>
    <x v="1"/>
    <m/>
    <m/>
  </r>
  <r>
    <x v="9"/>
    <x v="7"/>
    <x v="5"/>
    <x v="1"/>
    <m/>
    <m/>
  </r>
  <r>
    <x v="9"/>
    <x v="7"/>
    <x v="5"/>
    <x v="1"/>
    <m/>
    <m/>
  </r>
  <r>
    <x v="9"/>
    <x v="7"/>
    <x v="5"/>
    <x v="1"/>
    <m/>
    <m/>
  </r>
  <r>
    <x v="9"/>
    <x v="7"/>
    <x v="5"/>
    <x v="1"/>
    <m/>
    <m/>
  </r>
  <r>
    <x v="9"/>
    <x v="7"/>
    <x v="5"/>
    <x v="1"/>
    <m/>
    <m/>
  </r>
  <r>
    <x v="9"/>
    <x v="7"/>
    <x v="5"/>
    <x v="1"/>
    <m/>
    <m/>
  </r>
  <r>
    <x v="9"/>
    <x v="7"/>
    <x v="5"/>
    <x v="1"/>
    <m/>
    <m/>
  </r>
  <r>
    <x v="9"/>
    <x v="7"/>
    <x v="5"/>
    <x v="1"/>
    <m/>
    <m/>
  </r>
  <r>
    <x v="9"/>
    <x v="7"/>
    <x v="5"/>
    <x v="1"/>
    <m/>
    <m/>
  </r>
  <r>
    <x v="9"/>
    <x v="7"/>
    <x v="5"/>
    <x v="1"/>
    <m/>
    <m/>
  </r>
  <r>
    <x v="9"/>
    <x v="7"/>
    <x v="5"/>
    <x v="1"/>
    <m/>
    <m/>
  </r>
  <r>
    <x v="9"/>
    <x v="7"/>
    <x v="5"/>
    <x v="1"/>
    <m/>
    <m/>
  </r>
  <r>
    <x v="9"/>
    <x v="7"/>
    <x v="5"/>
    <x v="1"/>
    <m/>
    <m/>
  </r>
  <r>
    <x v="9"/>
    <x v="7"/>
    <x v="5"/>
    <x v="1"/>
    <m/>
    <m/>
  </r>
  <r>
    <x v="9"/>
    <x v="7"/>
    <x v="5"/>
    <x v="1"/>
    <m/>
    <m/>
  </r>
  <r>
    <x v="9"/>
    <x v="7"/>
    <x v="5"/>
    <x v="1"/>
    <m/>
    <m/>
  </r>
  <r>
    <x v="9"/>
    <x v="7"/>
    <x v="5"/>
    <x v="1"/>
    <m/>
    <m/>
  </r>
  <r>
    <x v="9"/>
    <x v="7"/>
    <x v="5"/>
    <x v="1"/>
    <m/>
    <m/>
  </r>
  <r>
    <x v="9"/>
    <x v="7"/>
    <x v="5"/>
    <x v="1"/>
    <m/>
    <m/>
  </r>
  <r>
    <x v="9"/>
    <x v="7"/>
    <x v="5"/>
    <x v="1"/>
    <m/>
    <m/>
  </r>
  <r>
    <x v="9"/>
    <x v="7"/>
    <x v="5"/>
    <x v="1"/>
    <m/>
    <m/>
  </r>
  <r>
    <x v="9"/>
    <x v="7"/>
    <x v="5"/>
    <x v="1"/>
    <m/>
    <m/>
  </r>
</pivotCacheRecords>
</file>

<file path=xl/pivotCache/pivotCacheRecords2.xml><?xml version="1.0" encoding="utf-8"?>
<pivotCacheRecords xmlns="http://schemas.openxmlformats.org/spreadsheetml/2006/main" xmlns:r="http://schemas.openxmlformats.org/officeDocument/2006/relationships" count="53">
  <r>
    <x v="0"/>
    <x v="0"/>
    <x v="0"/>
    <x v="0"/>
    <n v="1"/>
    <s v="5 - USME"/>
  </r>
  <r>
    <x v="0"/>
    <x v="0"/>
    <x v="0"/>
    <x v="0"/>
    <n v="1"/>
    <s v="(en blanco)"/>
  </r>
  <r>
    <x v="1"/>
    <x v="1"/>
    <x v="0"/>
    <x v="0"/>
    <n v="1"/>
    <s v="(en blanco)"/>
  </r>
  <r>
    <x v="1"/>
    <x v="2"/>
    <x v="0"/>
    <x v="0"/>
    <n v="4"/>
    <s v="(en blanco)"/>
  </r>
  <r>
    <x v="1"/>
    <x v="3"/>
    <x v="1"/>
    <x v="0"/>
    <n v="1"/>
    <s v="(en blanco)"/>
  </r>
  <r>
    <x v="2"/>
    <x v="0"/>
    <x v="2"/>
    <x v="0"/>
    <n v="2"/>
    <s v="(en blanco)"/>
  </r>
  <r>
    <x v="2"/>
    <x v="0"/>
    <x v="1"/>
    <x v="0"/>
    <n v="1"/>
    <s v="(en blanco)"/>
  </r>
  <r>
    <x v="2"/>
    <x v="0"/>
    <x v="3"/>
    <x v="0"/>
    <n v="1"/>
    <s v="(en blanco)"/>
  </r>
  <r>
    <x v="2"/>
    <x v="0"/>
    <x v="0"/>
    <x v="0"/>
    <n v="1"/>
    <s v="2 - CHAPINERO"/>
  </r>
  <r>
    <x v="2"/>
    <x v="0"/>
    <x v="0"/>
    <x v="0"/>
    <n v="6"/>
    <s v="(en blanco)"/>
  </r>
  <r>
    <x v="3"/>
    <x v="0"/>
    <x v="2"/>
    <x v="0"/>
    <n v="12"/>
    <s v="(en blanco)"/>
  </r>
  <r>
    <x v="3"/>
    <x v="0"/>
    <x v="1"/>
    <x v="0"/>
    <n v="6"/>
    <s v="(en blanco)"/>
  </r>
  <r>
    <x v="3"/>
    <x v="0"/>
    <x v="3"/>
    <x v="0"/>
    <n v="7"/>
    <s v="(en blanco)"/>
  </r>
  <r>
    <x v="3"/>
    <x v="0"/>
    <x v="0"/>
    <x v="0"/>
    <n v="1"/>
    <s v="15 - ANTONIO NARIÑO"/>
  </r>
  <r>
    <x v="3"/>
    <x v="0"/>
    <x v="0"/>
    <x v="0"/>
    <n v="1"/>
    <s v="18 - RAFAEL URIBE URIBE"/>
  </r>
  <r>
    <x v="3"/>
    <x v="0"/>
    <x v="0"/>
    <x v="0"/>
    <n v="11"/>
    <s v="(en blanco)"/>
  </r>
  <r>
    <x v="3"/>
    <x v="4"/>
    <x v="1"/>
    <x v="0"/>
    <n v="1"/>
    <s v="(en blanco)"/>
  </r>
  <r>
    <x v="3"/>
    <x v="5"/>
    <x v="3"/>
    <x v="0"/>
    <n v="1"/>
    <s v="(en blanco)"/>
  </r>
  <r>
    <x v="3"/>
    <x v="6"/>
    <x v="0"/>
    <x v="0"/>
    <n v="1"/>
    <s v="2 - CHAPINERO"/>
  </r>
  <r>
    <x v="3"/>
    <x v="6"/>
    <x v="0"/>
    <x v="0"/>
    <n v="1"/>
    <s v="(en blanco)"/>
  </r>
  <r>
    <x v="3"/>
    <x v="3"/>
    <x v="2"/>
    <x v="0"/>
    <n v="1"/>
    <s v="(en blanco)"/>
  </r>
  <r>
    <x v="3"/>
    <x v="3"/>
    <x v="1"/>
    <x v="0"/>
    <n v="1"/>
    <s v="(en blanco)"/>
  </r>
  <r>
    <x v="3"/>
    <x v="3"/>
    <x v="0"/>
    <x v="0"/>
    <n v="1"/>
    <s v="(en blanco)"/>
  </r>
  <r>
    <x v="4"/>
    <x v="0"/>
    <x v="0"/>
    <x v="0"/>
    <n v="1"/>
    <s v="(en blanco)"/>
  </r>
  <r>
    <x v="5"/>
    <x v="0"/>
    <x v="2"/>
    <x v="0"/>
    <n v="1"/>
    <s v="(en blanco)"/>
  </r>
  <r>
    <x v="5"/>
    <x v="0"/>
    <x v="1"/>
    <x v="0"/>
    <n v="1"/>
    <s v="(en blanco)"/>
  </r>
  <r>
    <x v="5"/>
    <x v="0"/>
    <x v="0"/>
    <x v="0"/>
    <n v="1"/>
    <s v="11 - SUBA"/>
  </r>
  <r>
    <x v="5"/>
    <x v="0"/>
    <x v="0"/>
    <x v="0"/>
    <n v="2"/>
    <s v="19 - CIUDAD BOLIVAR"/>
  </r>
  <r>
    <x v="5"/>
    <x v="0"/>
    <x v="0"/>
    <x v="0"/>
    <n v="2"/>
    <s v="2 - CHAPINERO"/>
  </r>
  <r>
    <x v="5"/>
    <x v="0"/>
    <x v="0"/>
    <x v="0"/>
    <n v="1"/>
    <s v="3 - SANTA FE"/>
  </r>
  <r>
    <x v="5"/>
    <x v="0"/>
    <x v="0"/>
    <x v="0"/>
    <n v="10"/>
    <s v="(en blanco)"/>
  </r>
  <r>
    <x v="5"/>
    <x v="3"/>
    <x v="1"/>
    <x v="0"/>
    <n v="1"/>
    <s v="(en blanco)"/>
  </r>
  <r>
    <x v="6"/>
    <x v="0"/>
    <x v="2"/>
    <x v="0"/>
    <n v="3"/>
    <s v="(en blanco)"/>
  </r>
  <r>
    <x v="6"/>
    <x v="0"/>
    <x v="3"/>
    <x v="0"/>
    <n v="1"/>
    <s v="(en blanco)"/>
  </r>
  <r>
    <x v="6"/>
    <x v="0"/>
    <x v="0"/>
    <x v="0"/>
    <n v="6"/>
    <s v="(en blanco)"/>
  </r>
  <r>
    <x v="6"/>
    <x v="4"/>
    <x v="0"/>
    <x v="0"/>
    <n v="1"/>
    <s v="(en blanco)"/>
  </r>
  <r>
    <x v="7"/>
    <x v="0"/>
    <x v="2"/>
    <x v="0"/>
    <n v="1"/>
    <s v="(en blanco)"/>
  </r>
  <r>
    <x v="7"/>
    <x v="0"/>
    <x v="3"/>
    <x v="0"/>
    <n v="1"/>
    <s v="(en blanco)"/>
  </r>
  <r>
    <x v="7"/>
    <x v="0"/>
    <x v="0"/>
    <x v="0"/>
    <n v="1"/>
    <s v="13 - TEUSAQUILLO"/>
  </r>
  <r>
    <x v="8"/>
    <x v="7"/>
    <x v="3"/>
    <x v="0"/>
    <n v="286"/>
    <s v="(en blanco)"/>
  </r>
  <r>
    <x v="8"/>
    <x v="7"/>
    <x v="4"/>
    <x v="0"/>
    <n v="4"/>
    <s v="(en blanco)"/>
  </r>
  <r>
    <x v="8"/>
    <x v="7"/>
    <x v="0"/>
    <x v="0"/>
    <n v="1"/>
    <s v="(en blanco)"/>
  </r>
  <r>
    <x v="8"/>
    <x v="0"/>
    <x v="2"/>
    <x v="0"/>
    <n v="4"/>
    <s v="(en blanco)"/>
  </r>
  <r>
    <x v="8"/>
    <x v="0"/>
    <x v="1"/>
    <x v="0"/>
    <n v="2"/>
    <s v="(en blanco)"/>
  </r>
  <r>
    <x v="8"/>
    <x v="0"/>
    <x v="3"/>
    <x v="0"/>
    <n v="1444"/>
    <s v="(en blanco)"/>
  </r>
  <r>
    <x v="8"/>
    <x v="0"/>
    <x v="4"/>
    <x v="0"/>
    <n v="3"/>
    <s v="(en blanco)"/>
  </r>
  <r>
    <x v="8"/>
    <x v="0"/>
    <x v="0"/>
    <x v="0"/>
    <n v="1"/>
    <s v="10 - ENGATIVA"/>
  </r>
  <r>
    <x v="8"/>
    <x v="0"/>
    <x v="0"/>
    <x v="0"/>
    <n v="6"/>
    <s v="(en blanco)"/>
  </r>
  <r>
    <x v="8"/>
    <x v="8"/>
    <x v="3"/>
    <x v="0"/>
    <n v="1"/>
    <s v="(en blanco)"/>
  </r>
  <r>
    <x v="8"/>
    <x v="2"/>
    <x v="3"/>
    <x v="0"/>
    <n v="1"/>
    <s v="(en blanco)"/>
  </r>
  <r>
    <x v="8"/>
    <x v="6"/>
    <x v="3"/>
    <x v="0"/>
    <n v="9"/>
    <s v="(en blanco)"/>
  </r>
  <r>
    <x v="9"/>
    <x v="9"/>
    <x v="5"/>
    <x v="1"/>
    <m/>
    <m/>
  </r>
  <r>
    <x v="9"/>
    <x v="9"/>
    <x v="5"/>
    <x v="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23"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chartFormat="11">
  <location ref="A1:A4" firstHeaderRow="1" firstDataRow="1" firstDataCol="1"/>
  <pivotFields count="6">
    <pivotField showAll="0"/>
    <pivotField showAll="0"/>
    <pivotField axis="axisRow" showAll="0">
      <items count="12">
        <item m="1" x="9"/>
        <item x="1"/>
        <item x="3"/>
        <item m="1" x="6"/>
        <item m="1" x="8"/>
        <item h="1" x="0"/>
        <item h="1" x="5"/>
        <item m="1" x="7"/>
        <item h="1" x="4"/>
        <item h="1" m="1" x="10"/>
        <item h="1" x="2"/>
        <item t="default"/>
      </items>
    </pivotField>
    <pivotField showAll="0" defaultSubtotal="0"/>
    <pivotField showAll="0" defaultSubtotal="0"/>
    <pivotField showAll="0" defaultSubtotal="0"/>
  </pivotFields>
  <rowFields count="1">
    <field x="2"/>
  </rowFields>
  <rowItems count="3">
    <i>
      <x v="1"/>
    </i>
    <i>
      <x v="2"/>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23"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chartFormat="1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23"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chartFormat="4">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23" applyNumberFormats="0" applyBorderFormats="0" applyFontFormats="0" applyPatternFormats="0" applyAlignmentFormats="0" applyWidthHeightFormats="1" dataCaption="Valores" updatedVersion="4" minRefreshableVersion="3" itemPrintTitles="1" createdVersion="4" indent="0" outline="1" outlineData="1" multipleFieldFilters="0" chartFormat="7" rowHeaderCaption="Asunto o Subtema">
  <location ref="B3:C5" firstHeaderRow="1" firstDataRow="1" firstDataCol="1"/>
  <pivotFields count="6">
    <pivotField showAll="0">
      <items count="18">
        <item x="0"/>
        <item x="5"/>
        <item x="6"/>
        <item x="7"/>
        <item x="8"/>
        <item m="1" x="16"/>
        <item h="1" x="9"/>
        <item x="1"/>
        <item m="1" x="14"/>
        <item x="4"/>
        <item m="1" x="11"/>
        <item h="1" m="1" x="10"/>
        <item h="1" m="1" x="12"/>
        <item h="1" m="1" x="13"/>
        <item h="1" m="1" x="15"/>
        <item h="1" x="2"/>
        <item h="1" x="3"/>
        <item t="default"/>
      </items>
    </pivotField>
    <pivotField showAll="0">
      <items count="221">
        <item x="9"/>
        <item m="1" x="37"/>
        <item m="1" x="217"/>
        <item m="1" x="133"/>
        <item m="1" x="132"/>
        <item m="1" x="205"/>
        <item m="1" x="51"/>
        <item m="1" x="172"/>
        <item m="1" x="164"/>
        <item m="1" x="184"/>
        <item m="1" x="218"/>
        <item m="1" x="107"/>
        <item m="1" x="170"/>
        <item m="1" x="166"/>
        <item m="1" x="42"/>
        <item m="1" x="193"/>
        <item m="1" x="181"/>
        <item m="1" x="58"/>
        <item m="1" x="59"/>
        <item m="1" x="85"/>
        <item m="1" x="81"/>
        <item m="1" x="182"/>
        <item m="1" x="10"/>
        <item m="1" x="187"/>
        <item m="1" x="201"/>
        <item m="1" x="63"/>
        <item m="1" x="109"/>
        <item m="1" x="97"/>
        <item m="1" x="177"/>
        <item m="1" x="146"/>
        <item m="1" x="208"/>
        <item m="1" x="62"/>
        <item m="1" x="47"/>
        <item m="1" x="105"/>
        <item m="1" x="212"/>
        <item m="1" x="196"/>
        <item m="1" x="17"/>
        <item m="1" x="46"/>
        <item m="1" x="35"/>
        <item m="1" x="68"/>
        <item m="1" x="100"/>
        <item m="1" x="34"/>
        <item m="1" x="56"/>
        <item m="1" x="76"/>
        <item m="1" x="67"/>
        <item m="1" x="150"/>
        <item m="1" x="14"/>
        <item m="1" x="115"/>
        <item m="1" x="131"/>
        <item m="1" x="40"/>
        <item m="1" x="45"/>
        <item m="1" x="183"/>
        <item m="1" x="176"/>
        <item m="1" x="20"/>
        <item m="1" x="82"/>
        <item m="1" x="209"/>
        <item m="1" x="89"/>
        <item m="1" x="90"/>
        <item m="1" x="86"/>
        <item m="1" x="194"/>
        <item m="1" x="203"/>
        <item m="1" x="130"/>
        <item m="1" x="152"/>
        <item m="1" x="210"/>
        <item m="1" x="33"/>
        <item m="1" x="186"/>
        <item m="1" x="44"/>
        <item m="1" x="200"/>
        <item m="1" x="151"/>
        <item m="1" x="122"/>
        <item m="1" x="119"/>
        <item m="1" x="120"/>
        <item m="1" x="79"/>
        <item m="1" x="179"/>
        <item m="1" x="87"/>
        <item m="1" x="91"/>
        <item m="1" x="136"/>
        <item m="1" x="215"/>
        <item m="1" x="57"/>
        <item m="1" x="129"/>
        <item m="1" x="77"/>
        <item m="1" x="140"/>
        <item m="1" x="173"/>
        <item m="1" x="160"/>
        <item m="1" x="174"/>
        <item m="1" x="147"/>
        <item m="1" x="39"/>
        <item m="1" x="103"/>
        <item m="1" x="23"/>
        <item m="1" x="155"/>
        <item m="1" x="165"/>
        <item m="1" x="118"/>
        <item m="1" x="96"/>
        <item m="1" x="207"/>
        <item m="1" x="16"/>
        <item m="1" x="74"/>
        <item m="1" x="11"/>
        <item m="1" x="36"/>
        <item m="1" x="168"/>
        <item m="1" x="53"/>
        <item m="1" x="75"/>
        <item m="1" x="64"/>
        <item m="1" x="52"/>
        <item m="1" x="71"/>
        <item m="1" x="31"/>
        <item m="1" x="204"/>
        <item m="1" x="214"/>
        <item m="1" x="121"/>
        <item m="1" x="206"/>
        <item m="1" x="216"/>
        <item m="1" x="69"/>
        <item m="1" x="13"/>
        <item m="1" x="145"/>
        <item m="1" x="123"/>
        <item m="1" x="161"/>
        <item m="1" x="48"/>
        <item m="1" x="54"/>
        <item m="1" x="198"/>
        <item m="1" x="185"/>
        <item m="1" x="28"/>
        <item m="1" x="149"/>
        <item m="1" x="180"/>
        <item m="1" x="195"/>
        <item m="1" x="65"/>
        <item m="1" x="178"/>
        <item m="1" x="50"/>
        <item m="1" x="175"/>
        <item m="1" x="61"/>
        <item m="1" x="72"/>
        <item m="1" x="169"/>
        <item m="1" x="127"/>
        <item m="1" x="92"/>
        <item m="1" x="22"/>
        <item m="1" x="114"/>
        <item m="1" x="126"/>
        <item m="1" x="12"/>
        <item m="1" x="148"/>
        <item m="1" x="101"/>
        <item m="1" x="102"/>
        <item m="1" x="188"/>
        <item m="1" x="110"/>
        <item m="1" x="128"/>
        <item m="1" x="80"/>
        <item m="1" x="154"/>
        <item m="1" x="25"/>
        <item m="1" x="26"/>
        <item m="1" x="19"/>
        <item m="1" x="106"/>
        <item m="1" x="171"/>
        <item m="1" x="38"/>
        <item m="1" x="60"/>
        <item m="1" x="144"/>
        <item m="1" x="192"/>
        <item m="1" x="190"/>
        <item m="1" x="125"/>
        <item m="1" x="142"/>
        <item m="1" x="157"/>
        <item m="1" x="156"/>
        <item m="1" x="49"/>
        <item m="1" x="41"/>
        <item m="1" x="29"/>
        <item m="1" x="99"/>
        <item m="1" x="189"/>
        <item m="1" x="30"/>
        <item m="1" x="43"/>
        <item m="1" x="113"/>
        <item m="1" x="162"/>
        <item m="1" x="199"/>
        <item m="1" x="143"/>
        <item m="1" x="158"/>
        <item m="1" x="95"/>
        <item m="1" x="219"/>
        <item m="1" x="167"/>
        <item m="1" x="21"/>
        <item m="1" x="70"/>
        <item m="1" x="153"/>
        <item m="1" x="112"/>
        <item m="1" x="84"/>
        <item m="1" x="15"/>
        <item m="1" x="137"/>
        <item m="1" x="138"/>
        <item m="1" x="139"/>
        <item m="1" x="135"/>
        <item m="1" x="191"/>
        <item m="1" x="134"/>
        <item m="1" x="98"/>
        <item m="1" x="78"/>
        <item m="1" x="27"/>
        <item m="1" x="116"/>
        <item m="1" x="24"/>
        <item m="1" x="55"/>
        <item m="1" x="111"/>
        <item m="1" x="104"/>
        <item m="1" x="124"/>
        <item m="1" x="18"/>
        <item m="1" x="141"/>
        <item m="1" x="117"/>
        <item x="4"/>
        <item m="1" x="32"/>
        <item m="1" x="202"/>
        <item m="1" x="73"/>
        <item m="1" x="93"/>
        <item m="1" x="211"/>
        <item m="1" x="213"/>
        <item m="1" x="197"/>
        <item m="1" x="163"/>
        <item m="1" x="66"/>
        <item m="1" x="94"/>
        <item x="0"/>
        <item m="1" x="159"/>
        <item x="3"/>
        <item x="8"/>
        <item m="1" x="108"/>
        <item x="1"/>
        <item x="6"/>
        <item x="7"/>
        <item x="2"/>
        <item x="5"/>
        <item m="1" x="83"/>
        <item m="1" x="88"/>
        <item t="default"/>
      </items>
    </pivotField>
    <pivotField showAll="0"/>
    <pivotField axis="axisRow" showAll="0" sortType="ascending" defaultSubtotal="0">
      <items count="3">
        <item x="0"/>
        <item m="1" x="2"/>
        <item h="1" x="1"/>
      </items>
      <autoSortScope>
        <pivotArea dataOnly="0" outline="0" fieldPosition="0">
          <references count="1">
            <reference field="4294967294" count="1" selected="0">
              <x v="0"/>
            </reference>
          </references>
        </pivotArea>
      </autoSortScope>
    </pivotField>
    <pivotField dataField="1" showAll="0" defaultSubtotal="0"/>
    <pivotField showAll="0" defaultSubtotal="0"/>
  </pivotFields>
  <rowFields count="1">
    <field x="3"/>
  </rowFields>
  <rowItems count="2">
    <i>
      <x/>
    </i>
    <i t="grand">
      <x/>
    </i>
  </rowItems>
  <colItems count="1">
    <i/>
  </colItems>
  <dataFields count="1">
    <dataField name="Suma de Solucionados" fld="4" baseField="0" baseItem="0"/>
  </dataFields>
  <formats count="11">
    <format dxfId="99">
      <pivotArea type="all" dataOnly="0" outline="0" fieldPosition="0"/>
    </format>
    <format dxfId="98">
      <pivotArea type="all" dataOnly="0" outline="0" fieldPosition="0"/>
    </format>
    <format dxfId="97">
      <pivotArea type="all" dataOnly="0" outline="0" fieldPosition="0"/>
    </format>
    <format dxfId="96">
      <pivotArea type="all" dataOnly="0" outline="0" fieldPosition="0"/>
    </format>
    <format dxfId="95">
      <pivotArea field="0" type="button" dataOnly="0" labelOnly="1" outline="0"/>
    </format>
    <format dxfId="94">
      <pivotArea dataOnly="0" labelOnly="1" grandRow="1" outline="0" fieldPosition="0"/>
    </format>
    <format dxfId="93">
      <pivotArea dataOnly="0" labelOnly="1" grandRow="1" outline="0" fieldPosition="0"/>
    </format>
    <format dxfId="92">
      <pivotArea field="1" type="button" dataOnly="0" labelOnly="1" outline="0"/>
    </format>
    <format dxfId="91">
      <pivotArea dataOnly="0" labelOnly="1" grandRow="1" outline="0" fieldPosition="0"/>
    </format>
    <format dxfId="90">
      <pivotArea dataOnly="0" labelOnly="1" grandCol="1" outline="0" fieldPosition="0"/>
    </format>
    <format dxfId="89">
      <pivotArea dataOnly="0" labelOnly="1" grandCol="1" outline="0" fieldPosition="0"/>
    </format>
  </formats>
  <chartFormats count="2">
    <chartFormat chart="0" format="8" series="1">
      <pivotArea type="data" outline="0" fieldPosition="0">
        <references count="1">
          <reference field="4294967294" count="1" selected="0">
            <x v="0"/>
          </reference>
        </references>
      </pivotArea>
    </chartFormat>
    <chartFormat chart="6" format="1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22" applyNumberFormats="0" applyBorderFormats="0" applyFontFormats="0" applyPatternFormats="0" applyAlignmentFormats="0" applyWidthHeightFormats="1" dataCaption="Valores" updatedVersion="4" minRefreshableVersion="3" itemPrintTitles="1" createdVersion="4" indent="0" outline="1" outlineData="1" multipleFieldFilters="0" chartFormat="3" rowHeaderCaption="Canal">
  <location ref="B3:C5" firstHeaderRow="1" firstDataRow="1" firstDataCol="1"/>
  <pivotFields count="6">
    <pivotField showAll="0">
      <items count="14">
        <item x="0"/>
        <item x="5"/>
        <item x="6"/>
        <item x="7"/>
        <item x="8"/>
        <item m="1" x="12"/>
        <item x="9"/>
        <item x="1"/>
        <item m="1" x="11"/>
        <item x="4"/>
        <item m="1" x="10"/>
        <item x="2"/>
        <item x="3"/>
        <item t="default"/>
      </items>
    </pivotField>
    <pivotField showAll="0"/>
    <pivotField showAll="0" sortType="ascending">
      <items count="8">
        <item x="5"/>
        <item x="0"/>
        <item x="4"/>
        <item sd="0" x="3"/>
        <item x="1"/>
        <item x="2"/>
        <item m="1" x="6"/>
        <item t="default"/>
      </items>
      <autoSortScope>
        <pivotArea dataOnly="0" outline="0" fieldPosition="0">
          <references count="1">
            <reference field="4294967294" count="1" selected="0">
              <x v="0"/>
            </reference>
          </references>
        </pivotArea>
      </autoSortScope>
    </pivotField>
    <pivotField axis="axisRow" showAll="0" sortType="ascending" defaultSubtotal="0">
      <items count="5">
        <item x="0"/>
        <item h="1" x="1"/>
        <item m="1" x="4"/>
        <item m="1" x="3"/>
        <item m="1" x="2"/>
      </items>
      <autoSortScope>
        <pivotArea dataOnly="0" outline="0" fieldPosition="0">
          <references count="1">
            <reference field="4294967294" count="1" selected="0">
              <x v="0"/>
            </reference>
          </references>
        </pivotArea>
      </autoSortScope>
    </pivotField>
    <pivotField dataField="1" showAll="0" defaultSubtotal="0"/>
    <pivotField showAll="0" defaultSubtotal="0"/>
  </pivotFields>
  <rowFields count="1">
    <field x="3"/>
  </rowFields>
  <rowItems count="2">
    <i>
      <x/>
    </i>
    <i t="grand">
      <x/>
    </i>
  </rowItems>
  <colItems count="1">
    <i/>
  </colItems>
  <dataFields count="1">
    <dataField name="Suma de Recibidos" fld="4" baseField="0" baseItem="0" numFmtId="165"/>
  </dataFields>
  <formats count="17">
    <format dxfId="88">
      <pivotArea type="all" dataOnly="0" outline="0" fieldPosition="0"/>
    </format>
    <format dxfId="87">
      <pivotArea type="all" dataOnly="0" outline="0" fieldPosition="0"/>
    </format>
    <format dxfId="86">
      <pivotArea type="all" dataOnly="0" outline="0" fieldPosition="0"/>
    </format>
    <format dxfId="85">
      <pivotArea type="all" dataOnly="0" outline="0" fieldPosition="0"/>
    </format>
    <format dxfId="84">
      <pivotArea field="0" type="button" dataOnly="0" labelOnly="1" outline="0"/>
    </format>
    <format dxfId="83">
      <pivotArea field="2" type="button" dataOnly="0" labelOnly="1" outline="0"/>
    </format>
    <format dxfId="82">
      <pivotArea dataOnly="0" labelOnly="1" grandRow="1" outline="0" fieldPosition="0"/>
    </format>
    <format dxfId="81">
      <pivotArea dataOnly="0" labelOnly="1" grandRow="1" outline="0" fieldPosition="0"/>
    </format>
    <format dxfId="80">
      <pivotArea dataOnly="0" labelOnly="1" grandRow="1" outline="0" fieldPosition="0"/>
    </format>
    <format dxfId="79">
      <pivotArea field="2" type="button" dataOnly="0" labelOnly="1" outline="0"/>
    </format>
    <format dxfId="78">
      <pivotArea field="2" type="button" dataOnly="0" labelOnly="1" outline="0"/>
    </format>
    <format dxfId="77">
      <pivotArea outline="0" collapsedLevelsAreSubtotals="1" fieldPosition="0"/>
    </format>
    <format dxfId="76">
      <pivotArea field="2" type="button" dataOnly="0" labelOnly="1" outline="0"/>
    </format>
    <format dxfId="75">
      <pivotArea dataOnly="0" labelOnly="1" grandRow="1" outline="0" fieldPosition="0"/>
    </format>
    <format dxfId="74">
      <pivotArea dataOnly="0" labelOnly="1" fieldPosition="0">
        <references count="1">
          <reference field="3" count="0"/>
        </references>
      </pivotArea>
    </format>
    <format dxfId="73">
      <pivotArea dataOnly="0" labelOnly="1" grandCol="1" outline="0" fieldPosition="0"/>
    </format>
    <format dxfId="72">
      <pivotArea type="all" dataOnly="0" outline="0" fieldPosition="0"/>
    </format>
  </formats>
  <chartFormats count="4">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4"/>
          </reference>
        </references>
      </pivotArea>
    </chartFormat>
    <chartFormat chart="0" format="8" series="1">
      <pivotArea type="data" outline="0" fieldPosition="0">
        <references count="1">
          <reference field="4294967294" count="1" selected="0">
            <x v="0"/>
          </reference>
        </references>
      </pivotArea>
    </chartFormat>
    <chartFormat chart="2" format="1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1" cacheId="22" applyNumberFormats="0" applyBorderFormats="0" applyFontFormats="0" applyPatternFormats="0" applyAlignmentFormats="0" applyWidthHeightFormats="1" dataCaption="Valores" updatedVersion="4" minRefreshableVersion="3" itemPrintTitles="1" createdVersion="4" indent="0" outline="1" outlineData="1" multipleFieldFilters="0" chartFormat="6" rowHeaderCaption="Asunto o Subtema">
  <location ref="B3:C9" firstHeaderRow="1" firstDataRow="1" firstDataCol="1"/>
  <pivotFields count="6">
    <pivotField showAll="0" sortType="descending">
      <items count="14">
        <item x="0"/>
        <item x="5"/>
        <item x="6"/>
        <item x="7"/>
        <item x="8"/>
        <item m="1" x="12"/>
        <item h="1" x="9"/>
        <item x="1"/>
        <item m="1" x="11"/>
        <item x="4"/>
        <item m="1" x="10"/>
        <item h="1" x="2"/>
        <item h="1" x="3"/>
        <item t="default"/>
      </items>
      <autoSortScope>
        <pivotArea dataOnly="0" outline="0" fieldPosition="0">
          <references count="1">
            <reference field="4294967294" count="1" selected="0">
              <x v="0"/>
            </reference>
          </references>
        </pivotArea>
      </autoSortScope>
    </pivotField>
    <pivotField axis="axisRow" showAll="0" measureFilter="1" sortType="ascending">
      <items count="140">
        <item x="7"/>
        <item m="1" x="22"/>
        <item m="1" x="137"/>
        <item m="1" x="90"/>
        <item m="1" x="89"/>
        <item m="1" x="131"/>
        <item m="1" x="30"/>
        <item m="1" x="111"/>
        <item m="1" x="106"/>
        <item m="1" x="117"/>
        <item m="1" x="138"/>
        <item m="1" x="78"/>
        <item m="1" x="110"/>
        <item m="1" x="109"/>
        <item m="1" x="24"/>
        <item m="1" x="122"/>
        <item m="1" x="114"/>
        <item m="1" x="35"/>
        <item m="1" x="36"/>
        <item m="1" x="62"/>
        <item m="1" x="58"/>
        <item m="1" x="115"/>
        <item m="1" x="8"/>
        <item m="1" x="120"/>
        <item m="1" x="129"/>
        <item m="1" x="41"/>
        <item m="1" x="80"/>
        <item m="1" x="70"/>
        <item m="1" x="112"/>
        <item m="1" x="95"/>
        <item m="1" x="132"/>
        <item m="1" x="40"/>
        <item m="1" x="28"/>
        <item m="1" x="76"/>
        <item m="1" x="135"/>
        <item m="1" x="123"/>
        <item m="1" x="11"/>
        <item m="1" x="26"/>
        <item m="1" x="20"/>
        <item m="1" x="44"/>
        <item m="1" x="71"/>
        <item m="1" x="18"/>
        <item m="1" x="33"/>
        <item m="1" x="54"/>
        <item m="1" x="43"/>
        <item m="1" x="97"/>
        <item m="1" x="9"/>
        <item m="1" x="127"/>
        <item m="1" x="77"/>
        <item m="1" x="50"/>
        <item m="1" x="16"/>
        <item m="1" x="59"/>
        <item m="1" x="34"/>
        <item m="1" x="126"/>
        <item m="1" x="51"/>
        <item m="1" x="19"/>
        <item m="1" x="84"/>
        <item m="1" x="113"/>
        <item m="1" x="15"/>
        <item m="1" x="37"/>
        <item m="1" x="27"/>
        <item m="1" x="46"/>
        <item m="1" x="21"/>
        <item m="1" x="93"/>
        <item m="1" x="99"/>
        <item m="1" x="105"/>
        <item m="1" x="94"/>
        <item m="1" x="100"/>
        <item m="1" x="125"/>
        <item m="1" x="39"/>
        <item m="1" x="57"/>
        <item m="1" x="72"/>
        <item m="1" x="87"/>
        <item x="3"/>
        <item m="1" x="86"/>
        <item m="1" x="107"/>
        <item m="1" x="119"/>
        <item m="1" x="91"/>
        <item m="1" x="83"/>
        <item m="1" x="31"/>
        <item m="1" x="128"/>
        <item m="1" x="56"/>
        <item m="1" x="10"/>
        <item m="1" x="45"/>
        <item m="1" x="116"/>
        <item m="1" x="134"/>
        <item m="1" x="29"/>
        <item m="1" x="104"/>
        <item m="1" x="82"/>
        <item m="1" x="47"/>
        <item m="1" x="52"/>
        <item m="1" x="48"/>
        <item m="1" x="75"/>
        <item m="1" x="23"/>
        <item m="1" x="49"/>
        <item m="1" x="98"/>
        <item m="1" x="61"/>
        <item m="1" x="64"/>
        <item m="1" x="65"/>
        <item m="1" x="121"/>
        <item m="1" x="14"/>
        <item m="1" x="55"/>
        <item m="1" x="96"/>
        <item m="1" x="25"/>
        <item m="1" x="118"/>
        <item m="1" x="108"/>
        <item m="1" x="32"/>
        <item m="1" x="81"/>
        <item m="1" x="74"/>
        <item m="1" x="88"/>
        <item m="1" x="12"/>
        <item m="1" x="92"/>
        <item m="1" x="85"/>
        <item m="1" x="13"/>
        <item m="1" x="17"/>
        <item m="1" x="130"/>
        <item m="1" x="53"/>
        <item m="1" x="68"/>
        <item m="1" x="133"/>
        <item m="1" x="136"/>
        <item m="1" x="42"/>
        <item m="1" x="69"/>
        <item m="1" x="124"/>
        <item m="1" x="103"/>
        <item m="1" x="73"/>
        <item m="1" x="79"/>
        <item m="1" x="67"/>
        <item x="0"/>
        <item x="4"/>
        <item m="1" x="101"/>
        <item x="5"/>
        <item x="1"/>
        <item x="6"/>
        <item x="2"/>
        <item m="1" x="102"/>
        <item m="1" x="66"/>
        <item m="1" x="60"/>
        <item m="1" x="38"/>
        <item m="1" x="63"/>
        <item t="default"/>
      </items>
      <autoSortScope>
        <pivotArea dataOnly="0" outline="0" fieldPosition="0">
          <references count="1">
            <reference field="4294967294" count="1" selected="0">
              <x v="0"/>
            </reference>
          </references>
        </pivotArea>
      </autoSortScope>
    </pivotField>
    <pivotField showAll="0"/>
    <pivotField showAll="0" defaultSubtotal="0"/>
    <pivotField dataField="1" showAll="0"/>
    <pivotField showAll="0" defaultSubtotal="0"/>
  </pivotFields>
  <rowFields count="1">
    <field x="1"/>
  </rowFields>
  <rowItems count="6">
    <i>
      <x v="73"/>
    </i>
    <i>
      <x v="133"/>
    </i>
    <i>
      <x v="132"/>
    </i>
    <i>
      <x v="127"/>
    </i>
    <i>
      <x v="128"/>
    </i>
    <i t="grand">
      <x/>
    </i>
  </rowItems>
  <colItems count="1">
    <i/>
  </colItems>
  <dataFields count="1">
    <dataField name="Recibidos " fld="4" baseField="0" baseItem="0" numFmtId="165"/>
  </dataFields>
  <formats count="16">
    <format dxfId="71">
      <pivotArea type="all" dataOnly="0" outline="0" fieldPosition="0"/>
    </format>
    <format dxfId="70">
      <pivotArea type="all" dataOnly="0" outline="0" fieldPosition="0"/>
    </format>
    <format dxfId="69">
      <pivotArea type="all" dataOnly="0" outline="0" fieldPosition="0"/>
    </format>
    <format dxfId="68">
      <pivotArea type="all" dataOnly="0" outline="0" fieldPosition="0"/>
    </format>
    <format dxfId="67">
      <pivotArea field="0" type="button" dataOnly="0" labelOnly="1" outline="0"/>
    </format>
    <format dxfId="66">
      <pivotArea dataOnly="0" labelOnly="1" grandRow="1" outline="0" fieldPosition="0"/>
    </format>
    <format dxfId="65">
      <pivotArea dataOnly="0" labelOnly="1" grandRow="1" outline="0" fieldPosition="0"/>
    </format>
    <format dxfId="64">
      <pivotArea field="1" type="button" dataOnly="0" labelOnly="1" outline="0" axis="axisRow" fieldPosition="0"/>
    </format>
    <format dxfId="63">
      <pivotArea dataOnly="0" labelOnly="1" grandRow="1" outline="0" fieldPosition="0"/>
    </format>
    <format dxfId="62">
      <pivotArea dataOnly="0" labelOnly="1" fieldPosition="0">
        <references count="1">
          <reference field="1" count="5">
            <x v="0"/>
            <x v="5"/>
            <x v="11"/>
            <x v="24"/>
            <x v="28"/>
          </reference>
        </references>
      </pivotArea>
    </format>
    <format dxfId="61">
      <pivotArea dataOnly="0" labelOnly="1" grandCol="1" outline="0" fieldPosition="0"/>
    </format>
    <format dxfId="60">
      <pivotArea dataOnly="0" labelOnly="1" grandCol="1" outline="0" fieldPosition="0"/>
    </format>
    <format dxfId="59">
      <pivotArea dataOnly="0" labelOnly="1" fieldPosition="0">
        <references count="1">
          <reference field="1" count="4">
            <x v="5"/>
            <x v="7"/>
            <x v="10"/>
            <x v="16"/>
          </reference>
        </references>
      </pivotArea>
    </format>
    <format dxfId="58">
      <pivotArea grandCol="1" outline="0" collapsedLevelsAreSubtotals="1" fieldPosition="0"/>
    </format>
    <format dxfId="57">
      <pivotArea outline="0" collapsedLevelsAreSubtotals="1" fieldPosition="0"/>
    </format>
    <format dxfId="56">
      <pivotArea dataOnly="0" labelOnly="1" fieldPosition="0">
        <references count="1">
          <reference field="1" count="5">
            <x v="5"/>
            <x v="9"/>
            <x v="10"/>
            <x v="11"/>
            <x v="16"/>
          </reference>
        </references>
      </pivotArea>
    </format>
  </formats>
  <chartFormats count="2">
    <chartFormat chart="1" format="10" series="1">
      <pivotArea type="data" outline="0" fieldPosition="0">
        <references count="1">
          <reference field="4294967294" count="1" selected="0">
            <x v="0"/>
          </reference>
        </references>
      </pivotArea>
    </chartFormat>
    <chartFormat chart="3" format="1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1" type="count" evalOrder="-1" id="3" iMeasureFld="0">
      <autoFilter ref="A1">
        <filterColumn colId="0">
          <top10 val="5" filterVal="5"/>
        </filterColumn>
      </autoFilter>
    </filter>
  </filters>
</pivotTableDefinition>
</file>

<file path=xl/pivotTables/pivotTable7.xml><?xml version="1.0" encoding="utf-8"?>
<pivotTableDefinition xmlns="http://schemas.openxmlformats.org/spreadsheetml/2006/main" name="Tabla dinámica3" cacheId="22" applyNumberFormats="0" applyBorderFormats="0" applyFontFormats="0" applyPatternFormats="0" applyAlignmentFormats="0" applyWidthHeightFormats="1" dataCaption="Valores" updatedVersion="4" minRefreshableVersion="3" itemPrintTitles="1" createdVersion="4" indent="0" outline="1" outlineData="1" multipleFieldFilters="0" rowHeaderCaption="Canal">
  <location ref="C21:E28" firstHeaderRow="1" firstDataRow="2" firstDataCol="1"/>
  <pivotFields count="6">
    <pivotField showAll="0">
      <items count="14">
        <item x="0"/>
        <item x="5"/>
        <item x="6"/>
        <item x="7"/>
        <item x="8"/>
        <item m="1" x="12"/>
        <item x="9"/>
        <item x="1"/>
        <item m="1" x="11"/>
        <item x="4"/>
        <item m="1" x="10"/>
        <item x="2"/>
        <item x="3"/>
        <item t="default"/>
      </items>
    </pivotField>
    <pivotField showAll="0"/>
    <pivotField axis="axisRow" showAll="0" sortType="descending">
      <items count="8">
        <item x="5"/>
        <item x="0"/>
        <item x="4"/>
        <item sd="0" x="3"/>
        <item x="1"/>
        <item x="2"/>
        <item m="1" x="6"/>
        <item t="default"/>
      </items>
    </pivotField>
    <pivotField axis="axisCol" showAll="0" defaultSubtotal="0">
      <items count="5">
        <item x="0"/>
        <item h="1" x="1"/>
        <item m="1" x="4"/>
        <item m="1" x="3"/>
        <item m="1" x="2"/>
      </items>
    </pivotField>
    <pivotField dataField="1" showAll="0" defaultSubtotal="0"/>
    <pivotField showAll="0" defaultSubtotal="0"/>
  </pivotFields>
  <rowFields count="1">
    <field x="2"/>
  </rowFields>
  <rowItems count="6">
    <i>
      <x v="1"/>
    </i>
    <i>
      <x v="2"/>
    </i>
    <i>
      <x v="3"/>
    </i>
    <i>
      <x v="4"/>
    </i>
    <i>
      <x v="5"/>
    </i>
    <i t="grand">
      <x/>
    </i>
  </rowItems>
  <colFields count="1">
    <field x="3"/>
  </colFields>
  <colItems count="2">
    <i>
      <x/>
    </i>
    <i t="grand">
      <x/>
    </i>
  </colItems>
  <dataFields count="1">
    <dataField name="Recibidos " fld="4" baseField="0" baseItem="0" numFmtId="165"/>
  </dataFields>
  <formats count="20">
    <format dxfId="55">
      <pivotArea type="all" dataOnly="0" outline="0" fieldPosition="0"/>
    </format>
    <format dxfId="54">
      <pivotArea type="all" dataOnly="0" outline="0" fieldPosition="0"/>
    </format>
    <format dxfId="53">
      <pivotArea type="all" dataOnly="0" outline="0" fieldPosition="0"/>
    </format>
    <format dxfId="52">
      <pivotArea type="all" dataOnly="0" outline="0" fieldPosition="0"/>
    </format>
    <format dxfId="51">
      <pivotArea field="0" type="button" dataOnly="0" labelOnly="1" outline="0"/>
    </format>
    <format dxfId="50">
      <pivotArea field="2" type="button" dataOnly="0" labelOnly="1" outline="0" axis="axisRow" fieldPosition="0"/>
    </format>
    <format dxfId="49">
      <pivotArea dataOnly="0" labelOnly="1" grandRow="1" outline="0" fieldPosition="0"/>
    </format>
    <format dxfId="48">
      <pivotArea dataOnly="0" labelOnly="1" grandRow="1" outline="0" fieldPosition="0"/>
    </format>
    <format dxfId="47">
      <pivotArea dataOnly="0" labelOnly="1" grandRow="1" outline="0" fieldPosition="0"/>
    </format>
    <format dxfId="46">
      <pivotArea field="2" type="button" dataOnly="0" labelOnly="1" outline="0" axis="axisRow" fieldPosition="0"/>
    </format>
    <format dxfId="45">
      <pivotArea dataOnly="0" labelOnly="1" fieldPosition="0">
        <references count="1">
          <reference field="2" count="0"/>
        </references>
      </pivotArea>
    </format>
    <format dxfId="44">
      <pivotArea field="2" type="button" dataOnly="0" labelOnly="1" outline="0" axis="axisRow" fieldPosition="0"/>
    </format>
    <format dxfId="43">
      <pivotArea dataOnly="0" labelOnly="1" fieldPosition="0">
        <references count="1">
          <reference field="2" count="0"/>
        </references>
      </pivotArea>
    </format>
    <format dxfId="42">
      <pivotArea outline="0" collapsedLevelsAreSubtotals="1" fieldPosition="0"/>
    </format>
    <format dxfId="41">
      <pivotArea field="2" type="button" dataOnly="0" labelOnly="1" outline="0" axis="axisRow" fieldPosition="0"/>
    </format>
    <format dxfId="40">
      <pivotArea dataOnly="0" labelOnly="1" fieldPosition="0">
        <references count="1">
          <reference field="2" count="0"/>
        </references>
      </pivotArea>
    </format>
    <format dxfId="39">
      <pivotArea dataOnly="0" labelOnly="1" grandRow="1" outline="0" fieldPosition="0"/>
    </format>
    <format dxfId="38">
      <pivotArea dataOnly="0" labelOnly="1" fieldPosition="0">
        <references count="1">
          <reference field="3" count="0"/>
        </references>
      </pivotArea>
    </format>
    <format dxfId="37">
      <pivotArea dataOnly="0" labelOnly="1" grandCol="1" outline="0" fieldPosition="0"/>
    </format>
    <format dxfId="36">
      <pivotArea type="all" dataOnly="0" outline="0" fieldPosition="0"/>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2" cacheId="23" applyNumberFormats="0" applyBorderFormats="0" applyFontFormats="0" applyPatternFormats="0" applyAlignmentFormats="0" applyWidthHeightFormats="1" dataCaption="Valores" updatedVersion="4" minRefreshableVersion="3" itemPrintTitles="1" createdVersion="4" indent="0" outline="1" outlineData="1" multipleFieldFilters="0" rowHeaderCaption="Sistema PQRS/Tipología">
  <location ref="B18:L21" firstHeaderRow="1" firstDataRow="2" firstDataCol="1"/>
  <pivotFields count="6">
    <pivotField axis="axisCol" showAll="0">
      <items count="18">
        <item x="0"/>
        <item x="5"/>
        <item x="6"/>
        <item x="7"/>
        <item x="8"/>
        <item m="1" x="16"/>
        <item h="1" x="9"/>
        <item x="1"/>
        <item m="1" x="14"/>
        <item x="4"/>
        <item m="1" x="11"/>
        <item m="1" x="10"/>
        <item m="1" x="12"/>
        <item m="1" x="13"/>
        <item m="1" x="15"/>
        <item x="2"/>
        <item x="3"/>
        <item t="default"/>
      </items>
    </pivotField>
    <pivotField showAll="0">
      <items count="221">
        <item x="9"/>
        <item m="1" x="37"/>
        <item m="1" x="217"/>
        <item m="1" x="133"/>
        <item m="1" x="132"/>
        <item m="1" x="205"/>
        <item m="1" x="51"/>
        <item m="1" x="172"/>
        <item m="1" x="164"/>
        <item m="1" x="184"/>
        <item m="1" x="218"/>
        <item m="1" x="107"/>
        <item m="1" x="170"/>
        <item m="1" x="166"/>
        <item m="1" x="42"/>
        <item m="1" x="193"/>
        <item m="1" x="181"/>
        <item m="1" x="58"/>
        <item m="1" x="59"/>
        <item m="1" x="85"/>
        <item m="1" x="81"/>
        <item m="1" x="182"/>
        <item m="1" x="10"/>
        <item m="1" x="187"/>
        <item m="1" x="201"/>
        <item m="1" x="63"/>
        <item m="1" x="109"/>
        <item m="1" x="97"/>
        <item m="1" x="177"/>
        <item m="1" x="146"/>
        <item m="1" x="208"/>
        <item m="1" x="62"/>
        <item m="1" x="47"/>
        <item m="1" x="105"/>
        <item m="1" x="212"/>
        <item m="1" x="196"/>
        <item m="1" x="17"/>
        <item m="1" x="46"/>
        <item m="1" x="35"/>
        <item m="1" x="68"/>
        <item m="1" x="100"/>
        <item m="1" x="34"/>
        <item m="1" x="56"/>
        <item m="1" x="76"/>
        <item m="1" x="67"/>
        <item m="1" x="150"/>
        <item m="1" x="14"/>
        <item m="1" x="115"/>
        <item m="1" x="131"/>
        <item m="1" x="40"/>
        <item m="1" x="45"/>
        <item m="1" x="183"/>
        <item m="1" x="176"/>
        <item m="1" x="20"/>
        <item m="1" x="82"/>
        <item m="1" x="209"/>
        <item m="1" x="89"/>
        <item m="1" x="90"/>
        <item m="1" x="86"/>
        <item m="1" x="194"/>
        <item m="1" x="203"/>
        <item m="1" x="130"/>
        <item m="1" x="152"/>
        <item m="1" x="210"/>
        <item m="1" x="33"/>
        <item m="1" x="186"/>
        <item m="1" x="44"/>
        <item m="1" x="200"/>
        <item m="1" x="151"/>
        <item m="1" x="122"/>
        <item m="1" x="119"/>
        <item m="1" x="120"/>
        <item m="1" x="79"/>
        <item m="1" x="179"/>
        <item m="1" x="87"/>
        <item m="1" x="91"/>
        <item m="1" x="136"/>
        <item m="1" x="215"/>
        <item m="1" x="57"/>
        <item m="1" x="129"/>
        <item m="1" x="77"/>
        <item m="1" x="140"/>
        <item m="1" x="173"/>
        <item m="1" x="160"/>
        <item m="1" x="174"/>
        <item m="1" x="147"/>
        <item m="1" x="39"/>
        <item m="1" x="103"/>
        <item m="1" x="23"/>
        <item m="1" x="155"/>
        <item m="1" x="165"/>
        <item m="1" x="118"/>
        <item m="1" x="96"/>
        <item m="1" x="207"/>
        <item m="1" x="16"/>
        <item m="1" x="74"/>
        <item m="1" x="11"/>
        <item m="1" x="36"/>
        <item m="1" x="168"/>
        <item m="1" x="53"/>
        <item m="1" x="75"/>
        <item m="1" x="64"/>
        <item m="1" x="52"/>
        <item m="1" x="71"/>
        <item m="1" x="31"/>
        <item m="1" x="204"/>
        <item m="1" x="214"/>
        <item m="1" x="121"/>
        <item m="1" x="206"/>
        <item m="1" x="216"/>
        <item m="1" x="69"/>
        <item m="1" x="13"/>
        <item m="1" x="145"/>
        <item m="1" x="123"/>
        <item m="1" x="161"/>
        <item m="1" x="48"/>
        <item m="1" x="54"/>
        <item m="1" x="198"/>
        <item m="1" x="185"/>
        <item m="1" x="28"/>
        <item m="1" x="149"/>
        <item m="1" x="180"/>
        <item m="1" x="195"/>
        <item m="1" x="65"/>
        <item m="1" x="178"/>
        <item m="1" x="50"/>
        <item m="1" x="175"/>
        <item m="1" x="61"/>
        <item m="1" x="72"/>
        <item m="1" x="169"/>
        <item m="1" x="127"/>
        <item m="1" x="92"/>
        <item m="1" x="22"/>
        <item m="1" x="114"/>
        <item m="1" x="126"/>
        <item m="1" x="12"/>
        <item m="1" x="148"/>
        <item m="1" x="101"/>
        <item m="1" x="102"/>
        <item m="1" x="188"/>
        <item m="1" x="110"/>
        <item m="1" x="128"/>
        <item m="1" x="80"/>
        <item m="1" x="154"/>
        <item m="1" x="25"/>
        <item m="1" x="26"/>
        <item m="1" x="19"/>
        <item m="1" x="106"/>
        <item m="1" x="171"/>
        <item m="1" x="38"/>
        <item m="1" x="60"/>
        <item m="1" x="144"/>
        <item m="1" x="192"/>
        <item m="1" x="190"/>
        <item m="1" x="125"/>
        <item m="1" x="142"/>
        <item m="1" x="157"/>
        <item m="1" x="156"/>
        <item m="1" x="49"/>
        <item m="1" x="41"/>
        <item m="1" x="29"/>
        <item m="1" x="99"/>
        <item m="1" x="189"/>
        <item m="1" x="30"/>
        <item m="1" x="43"/>
        <item m="1" x="113"/>
        <item m="1" x="162"/>
        <item m="1" x="199"/>
        <item m="1" x="143"/>
        <item m="1" x="158"/>
        <item m="1" x="95"/>
        <item m="1" x="219"/>
        <item m="1" x="167"/>
        <item m="1" x="21"/>
        <item m="1" x="70"/>
        <item m="1" x="153"/>
        <item m="1" x="112"/>
        <item m="1" x="84"/>
        <item m="1" x="15"/>
        <item m="1" x="137"/>
        <item m="1" x="138"/>
        <item m="1" x="139"/>
        <item m="1" x="135"/>
        <item m="1" x="191"/>
        <item m="1" x="134"/>
        <item m="1" x="98"/>
        <item m="1" x="78"/>
        <item m="1" x="27"/>
        <item m="1" x="116"/>
        <item m="1" x="24"/>
        <item m="1" x="55"/>
        <item m="1" x="111"/>
        <item m="1" x="104"/>
        <item m="1" x="124"/>
        <item m="1" x="18"/>
        <item m="1" x="141"/>
        <item m="1" x="117"/>
        <item x="4"/>
        <item m="1" x="32"/>
        <item m="1" x="202"/>
        <item m="1" x="73"/>
        <item m="1" x="93"/>
        <item m="1" x="211"/>
        <item m="1" x="213"/>
        <item m="1" x="197"/>
        <item m="1" x="163"/>
        <item m="1" x="66"/>
        <item m="1" x="94"/>
        <item x="0"/>
        <item m="1" x="159"/>
        <item x="3"/>
        <item x="8"/>
        <item m="1" x="108"/>
        <item x="1"/>
        <item x="6"/>
        <item x="7"/>
        <item x="2"/>
        <item x="5"/>
        <item m="1" x="83"/>
        <item m="1" x="88"/>
        <item t="default"/>
      </items>
    </pivotField>
    <pivotField showAll="0"/>
    <pivotField axis="axisRow" showAll="0" defaultSubtotal="0">
      <items count="3">
        <item x="0"/>
        <item m="1" x="2"/>
        <item h="1" x="1"/>
      </items>
    </pivotField>
    <pivotField dataField="1" showAll="0" defaultSubtotal="0"/>
    <pivotField showAll="0" defaultSubtotal="0"/>
  </pivotFields>
  <rowFields count="1">
    <field x="3"/>
  </rowFields>
  <rowItems count="2">
    <i>
      <x/>
    </i>
    <i t="grand">
      <x/>
    </i>
  </rowItems>
  <colFields count="1">
    <field x="0"/>
  </colFields>
  <colItems count="10">
    <i>
      <x/>
    </i>
    <i>
      <x v="1"/>
    </i>
    <i>
      <x v="2"/>
    </i>
    <i>
      <x v="3"/>
    </i>
    <i>
      <x v="4"/>
    </i>
    <i>
      <x v="7"/>
    </i>
    <i>
      <x v="9"/>
    </i>
    <i>
      <x v="15"/>
    </i>
    <i>
      <x v="16"/>
    </i>
    <i t="grand">
      <x/>
    </i>
  </colItems>
  <dataFields count="1">
    <dataField name="Solucionados " fld="4" baseField="0" baseItem="0"/>
  </dataFields>
  <formats count="17">
    <format dxfId="35">
      <pivotArea type="all" dataOnly="0" outline="0" fieldPosition="0"/>
    </format>
    <format dxfId="34">
      <pivotArea type="all" dataOnly="0" outline="0" fieldPosition="0"/>
    </format>
    <format dxfId="33">
      <pivotArea type="all" dataOnly="0" outline="0" fieldPosition="0"/>
    </format>
    <format dxfId="32">
      <pivotArea type="all" dataOnly="0" outline="0" fieldPosition="0"/>
    </format>
    <format dxfId="31">
      <pivotArea field="0" type="button" dataOnly="0" labelOnly="1" outline="0" axis="axisCol" fieldPosition="0"/>
    </format>
    <format dxfId="30">
      <pivotArea dataOnly="0" labelOnly="1" grandRow="1" outline="0" fieldPosition="0"/>
    </format>
    <format dxfId="29">
      <pivotArea dataOnly="0" labelOnly="1" grandRow="1" outline="0" fieldPosition="0"/>
    </format>
    <format dxfId="28">
      <pivotArea field="1" type="button" dataOnly="0" labelOnly="1" outline="0"/>
    </format>
    <format dxfId="27">
      <pivotArea dataOnly="0" labelOnly="1" grandRow="1" outline="0" fieldPosition="0"/>
    </format>
    <format dxfId="26">
      <pivotArea dataOnly="0" labelOnly="1" fieldPosition="0">
        <references count="1">
          <reference field="0" count="0"/>
        </references>
      </pivotArea>
    </format>
    <format dxfId="25">
      <pivotArea dataOnly="0" labelOnly="1" grandCol="1" outline="0" fieldPosition="0"/>
    </format>
    <format dxfId="24">
      <pivotArea dataOnly="0" labelOnly="1" fieldPosition="0">
        <references count="1">
          <reference field="0" count="0"/>
        </references>
      </pivotArea>
    </format>
    <format dxfId="23">
      <pivotArea dataOnly="0" labelOnly="1" grandCol="1" outline="0" fieldPosition="0"/>
    </format>
    <format dxfId="22">
      <pivotArea type="origin" dataOnly="0" labelOnly="1" outline="0" fieldPosition="0"/>
    </format>
    <format dxfId="21">
      <pivotArea field="0" type="button" dataOnly="0" labelOnly="1" outline="0" axis="axisCol" fieldPosition="0"/>
    </format>
    <format dxfId="20">
      <pivotArea type="topRight" dataOnly="0" labelOnly="1" outline="0" fieldPosition="0"/>
    </format>
    <format dxfId="19">
      <pivotArea type="topRight" dataOnly="0" labelOnly="1" outline="0" offset="H1" fieldPosition="0"/>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22" applyNumberFormats="0" applyBorderFormats="0" applyFontFormats="0" applyPatternFormats="0" applyAlignmentFormats="0" applyWidthHeightFormats="1" dataCaption="Valores" updatedVersion="4" minRefreshableVersion="3" itemPrintTitles="1" createdVersion="4" indent="0" outline="1" outlineData="1" multipleFieldFilters="0" chartFormat="1" rowHeaderCaption="Asunto o Subtema">
  <location ref="B22:J29" firstHeaderRow="1" firstDataRow="2" firstDataCol="1"/>
  <pivotFields count="6">
    <pivotField axis="axisCol" showAll="0" sortType="descending">
      <items count="14">
        <item x="0"/>
        <item x="5"/>
        <item x="6"/>
        <item x="7"/>
        <item x="8"/>
        <item m="1" x="12"/>
        <item h="1" x="9"/>
        <item x="1"/>
        <item m="1" x="11"/>
        <item x="4"/>
        <item m="1" x="10"/>
        <item h="1" x="2"/>
        <item h="1" x="3"/>
        <item t="default"/>
      </items>
      <autoSortScope>
        <pivotArea dataOnly="0" outline="0" fieldPosition="0">
          <references count="1">
            <reference field="4294967294" count="1" selected="0">
              <x v="0"/>
            </reference>
          </references>
        </pivotArea>
      </autoSortScope>
    </pivotField>
    <pivotField axis="axisRow" showAll="0" measureFilter="1" sortType="descending">
      <items count="140">
        <item x="7"/>
        <item m="1" x="22"/>
        <item m="1" x="137"/>
        <item m="1" x="90"/>
        <item m="1" x="89"/>
        <item m="1" x="131"/>
        <item m="1" x="30"/>
        <item m="1" x="111"/>
        <item m="1" x="106"/>
        <item m="1" x="117"/>
        <item m="1" x="138"/>
        <item m="1" x="78"/>
        <item m="1" x="110"/>
        <item m="1" x="109"/>
        <item m="1" x="24"/>
        <item m="1" x="122"/>
        <item m="1" x="114"/>
        <item m="1" x="35"/>
        <item m="1" x="36"/>
        <item m="1" x="62"/>
        <item m="1" x="58"/>
        <item m="1" x="115"/>
        <item m="1" x="8"/>
        <item m="1" x="120"/>
        <item m="1" x="129"/>
        <item m="1" x="41"/>
        <item m="1" x="80"/>
        <item m="1" x="70"/>
        <item m="1" x="112"/>
        <item m="1" x="95"/>
        <item m="1" x="132"/>
        <item m="1" x="40"/>
        <item m="1" x="28"/>
        <item m="1" x="76"/>
        <item m="1" x="135"/>
        <item m="1" x="123"/>
        <item m="1" x="11"/>
        <item m="1" x="26"/>
        <item m="1" x="20"/>
        <item m="1" x="44"/>
        <item m="1" x="71"/>
        <item m="1" x="18"/>
        <item m="1" x="33"/>
        <item m="1" x="54"/>
        <item m="1" x="43"/>
        <item m="1" x="97"/>
        <item m="1" x="9"/>
        <item m="1" x="127"/>
        <item m="1" x="77"/>
        <item m="1" x="50"/>
        <item m="1" x="16"/>
        <item m="1" x="59"/>
        <item m="1" x="34"/>
        <item m="1" x="126"/>
        <item m="1" x="51"/>
        <item m="1" x="19"/>
        <item m="1" x="84"/>
        <item m="1" x="113"/>
        <item m="1" x="15"/>
        <item m="1" x="37"/>
        <item m="1" x="27"/>
        <item m="1" x="46"/>
        <item m="1" x="21"/>
        <item m="1" x="93"/>
        <item m="1" x="99"/>
        <item m="1" x="105"/>
        <item m="1" x="94"/>
        <item m="1" x="100"/>
        <item m="1" x="125"/>
        <item m="1" x="39"/>
        <item m="1" x="57"/>
        <item m="1" x="72"/>
        <item m="1" x="87"/>
        <item x="3"/>
        <item m="1" x="86"/>
        <item m="1" x="107"/>
        <item m="1" x="119"/>
        <item m="1" x="91"/>
        <item m="1" x="83"/>
        <item m="1" x="31"/>
        <item m="1" x="128"/>
        <item m="1" x="56"/>
        <item m="1" x="10"/>
        <item m="1" x="45"/>
        <item m="1" x="116"/>
        <item m="1" x="134"/>
        <item m="1" x="29"/>
        <item m="1" x="104"/>
        <item m="1" x="82"/>
        <item m="1" x="47"/>
        <item m="1" x="52"/>
        <item m="1" x="48"/>
        <item m="1" x="75"/>
        <item m="1" x="23"/>
        <item m="1" x="49"/>
        <item m="1" x="98"/>
        <item m="1" x="61"/>
        <item m="1" x="64"/>
        <item m="1" x="65"/>
        <item m="1" x="121"/>
        <item m="1" x="14"/>
        <item m="1" x="55"/>
        <item m="1" x="96"/>
        <item m="1" x="25"/>
        <item m="1" x="118"/>
        <item m="1" x="108"/>
        <item m="1" x="32"/>
        <item m="1" x="81"/>
        <item m="1" x="74"/>
        <item m="1" x="88"/>
        <item m="1" x="12"/>
        <item m="1" x="92"/>
        <item m="1" x="85"/>
        <item m="1" x="13"/>
        <item m="1" x="17"/>
        <item m="1" x="130"/>
        <item m="1" x="53"/>
        <item m="1" x="68"/>
        <item m="1" x="133"/>
        <item m="1" x="136"/>
        <item m="1" x="42"/>
        <item m="1" x="69"/>
        <item m="1" x="124"/>
        <item m="1" x="103"/>
        <item m="1" x="73"/>
        <item m="1" x="79"/>
        <item m="1" x="67"/>
        <item x="0"/>
        <item x="4"/>
        <item m="1" x="101"/>
        <item x="5"/>
        <item x="1"/>
        <item x="6"/>
        <item x="2"/>
        <item m="1" x="102"/>
        <item m="1" x="66"/>
        <item m="1" x="60"/>
        <item m="1" x="38"/>
        <item m="1" x="63"/>
        <item t="default"/>
      </items>
      <autoSortScope>
        <pivotArea dataOnly="0" outline="0" fieldPosition="0">
          <references count="1">
            <reference field="4294967294" count="1" selected="0">
              <x v="0"/>
            </reference>
          </references>
        </pivotArea>
      </autoSortScope>
    </pivotField>
    <pivotField showAll="0"/>
    <pivotField showAll="0" defaultSubtotal="0"/>
    <pivotField dataField="1" showAll="0"/>
    <pivotField showAll="0" defaultSubtotal="0"/>
  </pivotFields>
  <rowFields count="1">
    <field x="1"/>
  </rowFields>
  <rowItems count="6">
    <i>
      <x v="128"/>
    </i>
    <i>
      <x v="127"/>
    </i>
    <i>
      <x v="132"/>
    </i>
    <i>
      <x v="133"/>
    </i>
    <i>
      <x v="73"/>
    </i>
    <i t="grand">
      <x/>
    </i>
  </rowItems>
  <colFields count="1">
    <field x="0"/>
  </colFields>
  <colItems count="8">
    <i>
      <x v="4"/>
    </i>
    <i>
      <x v="1"/>
    </i>
    <i>
      <x v="7"/>
    </i>
    <i>
      <x v="2"/>
    </i>
    <i>
      <x/>
    </i>
    <i>
      <x v="9"/>
    </i>
    <i>
      <x v="3"/>
    </i>
    <i t="grand">
      <x/>
    </i>
  </colItems>
  <dataFields count="1">
    <dataField name="Top 5 de Requerimientos" fld="4" baseField="0" baseItem="0" numFmtId="165"/>
  </dataFields>
  <formats count="19">
    <format dxfId="18">
      <pivotArea type="all" dataOnly="0" outline="0" fieldPosition="0"/>
    </format>
    <format dxfId="17">
      <pivotArea type="all" dataOnly="0" outline="0" fieldPosition="0"/>
    </format>
    <format dxfId="16">
      <pivotArea type="all" dataOnly="0" outline="0" fieldPosition="0"/>
    </format>
    <format dxfId="15">
      <pivotArea type="all" dataOnly="0" outline="0" fieldPosition="0"/>
    </format>
    <format dxfId="14">
      <pivotArea field="0" type="button" dataOnly="0" labelOnly="1" outline="0" axis="axisCol" fieldPosition="0"/>
    </format>
    <format dxfId="13">
      <pivotArea dataOnly="0" labelOnly="1" grandRow="1" outline="0" fieldPosition="0"/>
    </format>
    <format dxfId="12">
      <pivotArea dataOnly="0" labelOnly="1" grandRow="1" outline="0" fieldPosition="0"/>
    </format>
    <format dxfId="11">
      <pivotArea field="1" type="button" dataOnly="0" labelOnly="1" outline="0" axis="axisRow" fieldPosition="0"/>
    </format>
    <format dxfId="10">
      <pivotArea dataOnly="0" labelOnly="1" grandRow="1" outline="0" fieldPosition="0"/>
    </format>
    <format dxfId="9">
      <pivotArea dataOnly="0" labelOnly="1" fieldPosition="0">
        <references count="1">
          <reference field="1" count="5">
            <x v="0"/>
            <x v="5"/>
            <x v="11"/>
            <x v="24"/>
            <x v="28"/>
          </reference>
        </references>
      </pivotArea>
    </format>
    <format dxfId="8">
      <pivotArea dataOnly="0" labelOnly="1" fieldPosition="0">
        <references count="1">
          <reference field="0" count="0"/>
        </references>
      </pivotArea>
    </format>
    <format dxfId="7">
      <pivotArea dataOnly="0" labelOnly="1" grandCol="1" outline="0" fieldPosition="0"/>
    </format>
    <format dxfId="6">
      <pivotArea dataOnly="0" labelOnly="1" fieldPosition="0">
        <references count="1">
          <reference field="0" count="0"/>
        </references>
      </pivotArea>
    </format>
    <format dxfId="5">
      <pivotArea dataOnly="0" labelOnly="1" grandCol="1" outline="0" fieldPosition="0"/>
    </format>
    <format dxfId="4">
      <pivotArea dataOnly="0" labelOnly="1" fieldPosition="0">
        <references count="1">
          <reference field="1" count="4">
            <x v="5"/>
            <x v="7"/>
            <x v="10"/>
            <x v="16"/>
          </reference>
        </references>
      </pivotArea>
    </format>
    <format dxfId="3">
      <pivotArea grandCol="1" outline="0" collapsedLevelsAreSubtotals="1" fieldPosition="0"/>
    </format>
    <format dxfId="2">
      <pivotArea outline="0" collapsedLevelsAreSubtotals="1" fieldPosition="0"/>
    </format>
    <format dxfId="1">
      <pivotArea dataOnly="0" labelOnly="1" fieldPosition="0">
        <references count="1">
          <reference field="1" count="5">
            <x v="5"/>
            <x v="9"/>
            <x v="10"/>
            <x v="11"/>
            <x v="16"/>
          </reference>
        </references>
      </pivotArea>
    </format>
    <format dxfId="0">
      <pivotArea type="origin" dataOnly="0" labelOnly="1" outline="0" fieldPosition="0"/>
    </format>
  </formats>
  <pivotTableStyleInfo name="PivotStyleLight16" showRowHeaders="1" showColHeaders="1" showRowStripes="0" showColStripes="0" showLastColumn="1"/>
  <filters count="1">
    <filter fld="1" type="count" evalOrder="-1" id="3" iMeasureFld="0">
      <autoFilter ref="A1">
        <filterColumn colId="0">
          <top10 val="5" filterVal="5"/>
        </filterColumn>
      </autoFilter>
    </filter>
  </filters>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3.bin"/><Relationship Id="rId1" Type="http://schemas.openxmlformats.org/officeDocument/2006/relationships/pivotTable" Target="../pivotTables/pivotTable7.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4.bin"/><Relationship Id="rId1" Type="http://schemas.openxmlformats.org/officeDocument/2006/relationships/pivotTable" Target="../pivotTables/pivotTable8.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5.bin"/><Relationship Id="rId1" Type="http://schemas.openxmlformats.org/officeDocument/2006/relationships/pivotTable" Target="../pivotTables/pivotTable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G13" sqref="G13"/>
    </sheetView>
  </sheetViews>
  <sheetFormatPr baseColWidth="10" defaultRowHeight="15"/>
  <cols>
    <col min="1" max="1" width="13.7109375" customWidth="1"/>
    <col min="2" max="2" width="16.140625" customWidth="1"/>
    <col min="3" max="3" width="34.140625" customWidth="1"/>
    <col min="4" max="4" width="18.85546875" customWidth="1"/>
  </cols>
  <sheetData>
    <row r="1" spans="1:4">
      <c r="C1" s="32"/>
    </row>
    <row r="2" spans="1:4">
      <c r="A2" s="31" t="s">
        <v>8</v>
      </c>
      <c r="B2" s="31" t="s">
        <v>5</v>
      </c>
      <c r="C2" s="33" t="s">
        <v>15</v>
      </c>
      <c r="D2" s="31" t="s">
        <v>37</v>
      </c>
    </row>
    <row r="3" spans="1:4">
      <c r="A3" s="31" t="s">
        <v>9</v>
      </c>
      <c r="B3" s="31" t="s">
        <v>60</v>
      </c>
      <c r="C3" s="33" t="s">
        <v>1</v>
      </c>
      <c r="D3" s="31" t="s">
        <v>38</v>
      </c>
    </row>
    <row r="4" spans="1:4">
      <c r="A4" s="31" t="s">
        <v>10</v>
      </c>
      <c r="B4" s="32" t="s">
        <v>7</v>
      </c>
      <c r="C4" s="33" t="s">
        <v>16</v>
      </c>
      <c r="D4" s="31" t="s">
        <v>39</v>
      </c>
    </row>
    <row r="5" spans="1:4">
      <c r="A5" s="31" t="s">
        <v>11</v>
      </c>
      <c r="B5" s="31"/>
      <c r="C5" s="33" t="s">
        <v>17</v>
      </c>
      <c r="D5" s="31" t="s">
        <v>40</v>
      </c>
    </row>
    <row r="6" spans="1:4">
      <c r="A6" s="31" t="s">
        <v>12</v>
      </c>
      <c r="B6" s="31"/>
      <c r="C6" s="33" t="s">
        <v>34</v>
      </c>
      <c r="D6" s="31" t="s">
        <v>24</v>
      </c>
    </row>
    <row r="7" spans="1:4">
      <c r="A7" s="31" t="s">
        <v>59</v>
      </c>
      <c r="B7" s="31"/>
      <c r="C7" s="33" t="s">
        <v>35</v>
      </c>
      <c r="D7" s="31" t="s">
        <v>41</v>
      </c>
    </row>
    <row r="8" spans="1:4">
      <c r="A8" s="31" t="s">
        <v>13</v>
      </c>
      <c r="B8" s="31"/>
      <c r="C8" s="33" t="s">
        <v>19</v>
      </c>
      <c r="D8" s="31" t="s">
        <v>42</v>
      </c>
    </row>
    <row r="9" spans="1:4">
      <c r="A9" s="33" t="s">
        <v>22</v>
      </c>
      <c r="B9" s="31"/>
      <c r="C9" s="33" t="s">
        <v>21</v>
      </c>
      <c r="D9" s="31" t="s">
        <v>43</v>
      </c>
    </row>
    <row r="10" spans="1:4">
      <c r="A10" s="32" t="s">
        <v>6</v>
      </c>
      <c r="B10" s="31"/>
      <c r="C10" s="33" t="s">
        <v>20</v>
      </c>
      <c r="D10" s="31" t="s">
        <v>44</v>
      </c>
    </row>
    <row r="11" spans="1:4">
      <c r="A11" s="31"/>
      <c r="B11" s="31"/>
      <c r="C11" s="33" t="s">
        <v>18</v>
      </c>
      <c r="D11" s="31" t="s">
        <v>45</v>
      </c>
    </row>
    <row r="12" spans="1:4">
      <c r="A12" s="31"/>
      <c r="B12" s="31"/>
      <c r="C12" s="33" t="s">
        <v>22</v>
      </c>
      <c r="D12" s="31" t="s">
        <v>46</v>
      </c>
    </row>
    <row r="13" spans="1:4">
      <c r="A13" s="31"/>
      <c r="B13" s="31"/>
      <c r="C13" s="32" t="s">
        <v>14</v>
      </c>
      <c r="D13" s="31" t="s">
        <v>47</v>
      </c>
    </row>
    <row r="14" spans="1:4">
      <c r="A14" s="31"/>
      <c r="B14" s="31"/>
      <c r="C14" s="31"/>
      <c r="D14" s="31" t="s">
        <v>48</v>
      </c>
    </row>
    <row r="15" spans="1:4">
      <c r="A15" s="31"/>
      <c r="B15" s="31"/>
      <c r="C15" s="31"/>
      <c r="D15" s="31" t="s">
        <v>49</v>
      </c>
    </row>
    <row r="16" spans="1:4">
      <c r="A16" s="31"/>
      <c r="B16" s="31"/>
      <c r="C16" s="31"/>
      <c r="D16" s="31" t="s">
        <v>50</v>
      </c>
    </row>
    <row r="17" spans="1:4">
      <c r="A17" s="31"/>
      <c r="B17" s="31"/>
      <c r="C17" s="31"/>
      <c r="D17" s="31" t="s">
        <v>51</v>
      </c>
    </row>
    <row r="18" spans="1:4">
      <c r="A18" s="31"/>
      <c r="B18" s="31"/>
      <c r="C18" s="31"/>
      <c r="D18" s="31" t="s">
        <v>52</v>
      </c>
    </row>
    <row r="19" spans="1:4">
      <c r="A19" s="31"/>
      <c r="B19" s="31"/>
      <c r="C19" s="31"/>
      <c r="D19" s="31" t="s">
        <v>53</v>
      </c>
    </row>
    <row r="20" spans="1:4">
      <c r="A20" s="31"/>
      <c r="B20" s="31"/>
      <c r="C20" s="31"/>
      <c r="D20" s="31" t="s">
        <v>54</v>
      </c>
    </row>
    <row r="21" spans="1:4">
      <c r="A21" s="31"/>
      <c r="B21" s="31"/>
      <c r="C21" s="31"/>
      <c r="D21" s="31" t="s">
        <v>55</v>
      </c>
    </row>
    <row r="22" spans="1:4">
      <c r="A22" s="31"/>
      <c r="D22" s="32" t="s">
        <v>36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1"/>
  <sheetViews>
    <sheetView zoomScale="90" zoomScaleNormal="90" zoomScalePageLayoutView="90" workbookViewId="0">
      <selection activeCell="C46" sqref="C46:F46"/>
    </sheetView>
  </sheetViews>
  <sheetFormatPr baseColWidth="10" defaultColWidth="0" defaultRowHeight="15" zeroHeight="1"/>
  <cols>
    <col min="1" max="1" width="5.7109375" style="8" customWidth="1"/>
    <col min="2" max="2" width="17.28515625" style="13" customWidth="1"/>
    <col min="3" max="3" width="19.28515625" style="8" customWidth="1"/>
    <col min="4" max="4" width="22.85546875" style="8" customWidth="1"/>
    <col min="5" max="5" width="20.28515625" style="8" customWidth="1"/>
    <col min="6" max="6" width="19" style="8" customWidth="1"/>
    <col min="7" max="7" width="10.42578125" style="8" customWidth="1"/>
    <col min="8" max="8" width="3.140625" style="8" customWidth="1"/>
    <col min="9" max="16" width="1.85546875" style="8" customWidth="1"/>
    <col min="17" max="16384" width="1.85546875" style="8" hidden="1"/>
  </cols>
  <sheetData>
    <row r="1" spans="2:7" ht="15" customHeight="1">
      <c r="B1" s="91" t="s">
        <v>57</v>
      </c>
      <c r="C1" s="91"/>
      <c r="D1" s="91"/>
      <c r="E1" s="91"/>
      <c r="F1" s="91"/>
      <c r="G1" s="91"/>
    </row>
    <row r="2" spans="2:7">
      <c r="B2" s="91"/>
      <c r="C2" s="91"/>
      <c r="D2" s="91"/>
      <c r="E2" s="91"/>
      <c r="F2" s="91"/>
      <c r="G2" s="91"/>
    </row>
    <row r="3" spans="2:7" ht="15" customHeight="1">
      <c r="B3" s="92" t="s">
        <v>102</v>
      </c>
      <c r="C3" s="93"/>
      <c r="D3" s="93"/>
      <c r="E3" s="23" t="s">
        <v>30</v>
      </c>
      <c r="F3" s="23" t="s">
        <v>103</v>
      </c>
      <c r="G3" s="24"/>
    </row>
    <row r="4" spans="2:7">
      <c r="B4" s="75" t="s">
        <v>27</v>
      </c>
      <c r="C4" s="14">
        <v>42614</v>
      </c>
      <c r="D4" s="14">
        <v>42643</v>
      </c>
      <c r="E4" s="88">
        <v>2016</v>
      </c>
      <c r="F4" s="15"/>
      <c r="G4" s="16"/>
    </row>
    <row r="5" spans="2:7">
      <c r="B5" s="25"/>
      <c r="C5" s="26"/>
      <c r="D5" s="26"/>
      <c r="E5" s="19"/>
      <c r="F5" s="19"/>
      <c r="G5" s="19"/>
    </row>
    <row r="6" spans="2:7">
      <c r="B6" s="41"/>
      <c r="C6" s="41"/>
      <c r="D6" s="41"/>
      <c r="E6" s="41"/>
      <c r="F6" s="41"/>
      <c r="G6" s="41"/>
    </row>
    <row r="7" spans="2:7">
      <c r="B7" s="41"/>
      <c r="C7" s="41"/>
      <c r="D7" s="41"/>
      <c r="E7" s="41"/>
      <c r="F7" s="41"/>
      <c r="G7" s="41"/>
    </row>
    <row r="8" spans="2:7">
      <c r="B8" s="41"/>
      <c r="C8" s="41"/>
      <c r="D8" s="41"/>
      <c r="E8" s="41"/>
      <c r="F8" s="41"/>
      <c r="G8" s="41"/>
    </row>
    <row r="9" spans="2:7">
      <c r="B9" s="41"/>
      <c r="C9" s="41"/>
      <c r="D9" s="41"/>
      <c r="E9" s="41"/>
      <c r="F9" s="41"/>
      <c r="G9" s="41"/>
    </row>
    <row r="10" spans="2:7">
      <c r="B10" s="41"/>
      <c r="C10" s="41"/>
      <c r="D10" s="41"/>
      <c r="E10" s="41"/>
      <c r="F10" s="41"/>
      <c r="G10" s="41"/>
    </row>
    <row r="11" spans="2:7">
      <c r="B11" s="41"/>
      <c r="C11" s="41"/>
      <c r="D11" s="41"/>
      <c r="E11" s="41"/>
      <c r="F11" s="41"/>
      <c r="G11" s="41"/>
    </row>
    <row r="12" spans="2:7">
      <c r="B12" s="41"/>
      <c r="C12" s="41"/>
      <c r="D12" s="41"/>
      <c r="E12" s="41"/>
      <c r="F12" s="41"/>
      <c r="G12" s="41"/>
    </row>
    <row r="13" spans="2:7">
      <c r="B13" s="41"/>
      <c r="C13" s="41"/>
      <c r="D13" s="41"/>
      <c r="E13" s="41"/>
      <c r="F13" s="41"/>
      <c r="G13" s="41"/>
    </row>
    <row r="14" spans="2:7">
      <c r="B14" s="41"/>
      <c r="C14" s="41"/>
      <c r="D14" s="41"/>
      <c r="E14" s="41"/>
      <c r="F14" s="41"/>
      <c r="G14" s="41"/>
    </row>
    <row r="15" spans="2:7">
      <c r="B15" s="41"/>
      <c r="C15" s="41"/>
      <c r="D15" s="41"/>
      <c r="E15" s="41"/>
      <c r="F15" s="41"/>
      <c r="G15" s="41"/>
    </row>
    <row r="16" spans="2:7">
      <c r="B16" s="41"/>
      <c r="C16" s="41"/>
      <c r="D16" s="41"/>
      <c r="E16" s="41"/>
      <c r="F16" s="41"/>
      <c r="G16" s="41"/>
    </row>
    <row r="17" spans="2:8">
      <c r="B17" s="41"/>
      <c r="C17" s="41"/>
      <c r="D17" s="41"/>
      <c r="E17" s="41"/>
      <c r="F17" s="41"/>
      <c r="G17" s="41"/>
    </row>
    <row r="18" spans="2:8">
      <c r="B18" s="61"/>
      <c r="D18" s="27" t="s">
        <v>70</v>
      </c>
      <c r="E18" s="72">
        <f>GETPIVOTDATA("Recibidos",$C$21)</f>
        <v>1816</v>
      </c>
      <c r="F18" s="41"/>
      <c r="G18" s="41"/>
    </row>
    <row r="19" spans="2:8">
      <c r="B19" s="41"/>
      <c r="C19" s="41"/>
      <c r="D19" s="41"/>
      <c r="E19" s="41"/>
      <c r="F19" s="49"/>
      <c r="G19" s="49"/>
    </row>
    <row r="20" spans="2:8">
      <c r="B20" s="8"/>
      <c r="C20" s="73" t="s">
        <v>78</v>
      </c>
      <c r="D20" s="73"/>
      <c r="E20" s="68"/>
      <c r="F20" s="68"/>
      <c r="G20" s="68"/>
      <c r="H20" s="68"/>
    </row>
    <row r="21" spans="2:8">
      <c r="B21" s="8"/>
      <c r="C21" s="29" t="s">
        <v>25</v>
      </c>
      <c r="D21" s="29" t="s">
        <v>77</v>
      </c>
      <c r="E21" s="9"/>
      <c r="F21"/>
    </row>
    <row r="22" spans="2:8">
      <c r="B22" s="8"/>
      <c r="C22" s="64" t="s">
        <v>56</v>
      </c>
      <c r="D22" s="63" t="s">
        <v>5</v>
      </c>
      <c r="E22" s="63" t="s">
        <v>23</v>
      </c>
      <c r="F22"/>
    </row>
    <row r="23" spans="2:8">
      <c r="B23" s="8"/>
      <c r="C23" s="65" t="s">
        <v>61</v>
      </c>
      <c r="D23" s="63">
        <v>37</v>
      </c>
      <c r="E23" s="63">
        <v>37</v>
      </c>
      <c r="F23" s="87"/>
    </row>
    <row r="24" spans="2:8">
      <c r="B24" s="8"/>
      <c r="C24" s="65" t="s">
        <v>62</v>
      </c>
      <c r="D24" s="63">
        <v>7</v>
      </c>
      <c r="E24" s="63">
        <v>7</v>
      </c>
      <c r="F24" s="87"/>
    </row>
    <row r="25" spans="2:8">
      <c r="B25" s="8"/>
      <c r="C25" s="65" t="s">
        <v>65</v>
      </c>
      <c r="D25" s="63">
        <v>1748</v>
      </c>
      <c r="E25" s="63">
        <v>1748</v>
      </c>
      <c r="F25" s="87"/>
    </row>
    <row r="26" spans="2:8">
      <c r="B26" s="8"/>
      <c r="C26" s="65" t="s">
        <v>63</v>
      </c>
      <c r="D26" s="63">
        <v>5</v>
      </c>
      <c r="E26" s="63">
        <v>5</v>
      </c>
      <c r="F26" s="87"/>
    </row>
    <row r="27" spans="2:8">
      <c r="B27" s="8"/>
      <c r="C27" s="65" t="s">
        <v>64</v>
      </c>
      <c r="D27" s="63">
        <v>19</v>
      </c>
      <c r="E27" s="63">
        <v>19</v>
      </c>
      <c r="F27" s="87"/>
    </row>
    <row r="28" spans="2:8">
      <c r="B28" s="8"/>
      <c r="C28" s="66" t="s">
        <v>23</v>
      </c>
      <c r="D28" s="63">
        <v>1816</v>
      </c>
      <c r="E28" s="63">
        <v>1816</v>
      </c>
      <c r="F28"/>
    </row>
    <row r="29" spans="2:8">
      <c r="B29" s="8"/>
      <c r="C29"/>
      <c r="D29"/>
      <c r="E29"/>
      <c r="F29"/>
    </row>
    <row r="30" spans="2:8">
      <c r="B30" s="8"/>
      <c r="F30"/>
    </row>
    <row r="31" spans="2:8" ht="15" customHeight="1">
      <c r="B31" s="8"/>
      <c r="F31" s="62"/>
      <c r="G31" s="62"/>
      <c r="H31" s="62"/>
    </row>
    <row r="32" spans="2:8">
      <c r="B32" s="8"/>
      <c r="C32" s="76" t="s">
        <v>71</v>
      </c>
      <c r="D32" s="62"/>
      <c r="F32" s="62"/>
      <c r="G32" s="62"/>
    </row>
    <row r="33" spans="2:7">
      <c r="B33" s="8"/>
      <c r="D33" s="62"/>
      <c r="F33" s="62"/>
      <c r="G33" s="62"/>
    </row>
    <row r="34" spans="2:7" ht="15" customHeight="1">
      <c r="B34" s="8"/>
      <c r="C34" s="96" t="s">
        <v>123</v>
      </c>
      <c r="D34" s="97"/>
      <c r="E34" s="97"/>
      <c r="F34" s="98"/>
      <c r="G34" s="62"/>
    </row>
    <row r="35" spans="2:7">
      <c r="B35" s="8"/>
      <c r="C35" s="99"/>
      <c r="D35" s="100"/>
      <c r="E35" s="100"/>
      <c r="F35" s="101"/>
      <c r="G35" s="62"/>
    </row>
    <row r="36" spans="2:7">
      <c r="B36" s="62"/>
      <c r="C36" s="99"/>
      <c r="D36" s="100"/>
      <c r="E36" s="100"/>
      <c r="F36" s="101"/>
      <c r="G36" s="62"/>
    </row>
    <row r="37" spans="2:7">
      <c r="B37" s="62"/>
      <c r="C37" s="99"/>
      <c r="D37" s="100"/>
      <c r="E37" s="100"/>
      <c r="F37" s="101"/>
      <c r="G37" s="62"/>
    </row>
    <row r="38" spans="2:7">
      <c r="B38" s="62"/>
      <c r="C38" s="99"/>
      <c r="D38" s="100"/>
      <c r="E38" s="100"/>
      <c r="F38" s="101"/>
      <c r="G38" s="62"/>
    </row>
    <row r="39" spans="2:7" ht="36" customHeight="1">
      <c r="B39" s="62"/>
      <c r="C39" s="99"/>
      <c r="D39" s="100"/>
      <c r="E39" s="100"/>
      <c r="F39" s="101"/>
      <c r="G39" s="62"/>
    </row>
    <row r="40" spans="2:7">
      <c r="B40" s="62"/>
      <c r="C40" s="99" t="s">
        <v>124</v>
      </c>
      <c r="D40" s="100"/>
      <c r="E40" s="100"/>
      <c r="F40" s="101"/>
      <c r="G40" s="62"/>
    </row>
    <row r="41" spans="2:7">
      <c r="B41" s="62"/>
      <c r="C41" s="99"/>
      <c r="D41" s="100"/>
      <c r="E41" s="100"/>
      <c r="F41" s="101"/>
      <c r="G41" s="62"/>
    </row>
    <row r="42" spans="2:7" ht="15" customHeight="1">
      <c r="B42" s="62"/>
      <c r="C42" s="99"/>
      <c r="D42" s="100"/>
      <c r="E42" s="100"/>
      <c r="F42" s="101"/>
      <c r="G42" s="62"/>
    </row>
    <row r="43" spans="2:7">
      <c r="C43" s="99"/>
      <c r="D43" s="100"/>
      <c r="E43" s="100"/>
      <c r="F43" s="101"/>
    </row>
    <row r="44" spans="2:7">
      <c r="C44" s="99"/>
      <c r="D44" s="100"/>
      <c r="E44" s="100"/>
      <c r="F44" s="101"/>
    </row>
    <row r="45" spans="2:7" ht="78" customHeight="1">
      <c r="C45" s="102"/>
      <c r="D45" s="103"/>
      <c r="E45" s="103"/>
      <c r="F45" s="104"/>
    </row>
    <row r="46" spans="2:7">
      <c r="C46" s="94" t="s">
        <v>111</v>
      </c>
      <c r="D46" s="95"/>
      <c r="E46" s="95"/>
      <c r="F46" s="95"/>
    </row>
    <row r="47" spans="2:7"/>
    <row r="48" spans="2:7"/>
    <row r="49"/>
    <row r="50"/>
    <row r="51"/>
    <row r="52"/>
    <row r="53"/>
    <row r="54"/>
    <row r="55"/>
    <row r="56"/>
    <row r="57"/>
    <row r="58"/>
    <row r="59"/>
    <row r="60"/>
    <row r="6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row r="171"/>
  </sheetData>
  <mergeCells count="5">
    <mergeCell ref="B1:G2"/>
    <mergeCell ref="B3:D3"/>
    <mergeCell ref="C46:F46"/>
    <mergeCell ref="C34:F39"/>
    <mergeCell ref="C40:F45"/>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3"/>
  <sheetViews>
    <sheetView topLeftCell="A19" zoomScalePageLayoutView="90" workbookViewId="0">
      <selection activeCell="B32" sqref="B32:K37"/>
    </sheetView>
  </sheetViews>
  <sheetFormatPr baseColWidth="10" defaultColWidth="0" defaultRowHeight="15" customHeight="1" zeroHeight="1"/>
  <cols>
    <col min="1" max="1" width="5.7109375" style="8" customWidth="1"/>
    <col min="2" max="2" width="31.85546875" style="13" customWidth="1"/>
    <col min="3" max="3" width="13" style="8" customWidth="1"/>
    <col min="4" max="4" width="9.28515625" style="8" customWidth="1"/>
    <col min="5" max="5" width="7.42578125" style="8" customWidth="1"/>
    <col min="6" max="6" width="7" style="8" customWidth="1"/>
    <col min="7" max="7" width="8.28515625" style="8" customWidth="1"/>
    <col min="8" max="8" width="8" style="8" customWidth="1"/>
    <col min="9" max="9" width="6.140625" style="8" bestFit="1" customWidth="1"/>
    <col min="10" max="10" width="7.140625" style="8" customWidth="1"/>
    <col min="11" max="11" width="9.140625" style="8" customWidth="1"/>
    <col min="12" max="12" width="5.5703125" style="8" customWidth="1"/>
    <col min="13" max="16" width="2" style="8" customWidth="1"/>
    <col min="17" max="16384" width="11.42578125" style="8" hidden="1"/>
  </cols>
  <sheetData>
    <row r="1" spans="2:14" ht="15" customHeight="1">
      <c r="B1" s="91" t="s">
        <v>57</v>
      </c>
      <c r="C1" s="91"/>
      <c r="D1" s="91"/>
      <c r="E1" s="91"/>
      <c r="F1" s="91"/>
      <c r="G1" s="91"/>
      <c r="H1" s="91"/>
      <c r="I1" s="91"/>
      <c r="J1" s="91"/>
      <c r="K1" s="91"/>
      <c r="L1" s="91"/>
      <c r="M1" s="91"/>
    </row>
    <row r="2" spans="2:14">
      <c r="B2" s="91"/>
      <c r="C2" s="91"/>
      <c r="D2" s="91"/>
      <c r="E2" s="91"/>
      <c r="F2" s="91"/>
      <c r="G2" s="91"/>
      <c r="H2" s="91"/>
      <c r="I2" s="91"/>
      <c r="J2" s="91"/>
      <c r="K2" s="91"/>
      <c r="L2" s="91"/>
      <c r="M2" s="91"/>
    </row>
    <row r="3" spans="2:14">
      <c r="B3" s="25"/>
      <c r="C3" s="26"/>
      <c r="D3" s="26"/>
      <c r="E3" s="19"/>
      <c r="F3" s="19"/>
      <c r="G3" s="19"/>
    </row>
    <row r="4" spans="2:14">
      <c r="B4" s="49"/>
      <c r="C4" s="49"/>
      <c r="D4" s="49"/>
      <c r="E4" s="49"/>
      <c r="F4" s="49"/>
      <c r="G4" s="49"/>
    </row>
    <row r="5" spans="2:14">
      <c r="B5" s="49"/>
      <c r="C5" s="49"/>
      <c r="D5" s="49"/>
      <c r="E5" s="49"/>
      <c r="F5" s="49"/>
      <c r="G5" s="49"/>
    </row>
    <row r="6" spans="2:14">
      <c r="B6" s="49"/>
      <c r="C6" s="49"/>
      <c r="D6" s="49"/>
      <c r="E6" s="49"/>
      <c r="F6" s="49"/>
      <c r="G6" s="49"/>
    </row>
    <row r="7" spans="2:14">
      <c r="B7" s="49"/>
      <c r="C7" s="49"/>
      <c r="D7" s="49"/>
      <c r="E7" s="49"/>
      <c r="F7" s="49"/>
      <c r="G7" s="49"/>
    </row>
    <row r="8" spans="2:14">
      <c r="B8" s="49"/>
      <c r="C8" s="49"/>
      <c r="D8" s="49"/>
      <c r="E8" s="49"/>
      <c r="F8" s="49"/>
      <c r="G8" s="49"/>
    </row>
    <row r="9" spans="2:14">
      <c r="B9" s="49"/>
      <c r="C9" s="49"/>
      <c r="D9" s="49"/>
      <c r="E9" s="49"/>
      <c r="F9" s="49"/>
      <c r="G9" s="49"/>
    </row>
    <row r="10" spans="2:14">
      <c r="B10" s="49"/>
      <c r="C10" s="49"/>
      <c r="D10" s="49"/>
      <c r="E10" s="49"/>
      <c r="F10" s="49"/>
      <c r="G10" s="49"/>
    </row>
    <row r="11" spans="2:14">
      <c r="B11" s="49"/>
      <c r="C11" s="49"/>
      <c r="D11" s="49"/>
      <c r="E11" s="49"/>
      <c r="F11" s="49"/>
      <c r="G11" s="49"/>
    </row>
    <row r="12" spans="2:14">
      <c r="B12" s="49"/>
      <c r="C12" s="49"/>
      <c r="D12" s="49"/>
      <c r="E12" s="49"/>
      <c r="F12" s="49"/>
      <c r="G12" s="49"/>
    </row>
    <row r="13" spans="2:14">
      <c r="B13" s="49"/>
      <c r="C13" s="49"/>
      <c r="D13" s="49"/>
      <c r="E13" s="49"/>
      <c r="F13" s="49"/>
      <c r="G13" s="49"/>
    </row>
    <row r="14" spans="2:14">
      <c r="B14" s="49"/>
      <c r="C14" s="49"/>
      <c r="D14" s="49"/>
      <c r="E14" s="49"/>
      <c r="F14" s="49"/>
      <c r="G14" s="49"/>
    </row>
    <row r="15" spans="2:14">
      <c r="B15" s="49"/>
      <c r="C15" s="49"/>
      <c r="D15" s="49"/>
      <c r="E15" s="49"/>
      <c r="F15" s="49"/>
      <c r="G15" s="49"/>
    </row>
    <row r="16" spans="2:14">
      <c r="B16" s="49"/>
      <c r="C16" s="27" t="s">
        <v>69</v>
      </c>
      <c r="D16" s="28">
        <f>GETPIVOTDATA("Solucionados",$B$18)</f>
        <v>1860</v>
      </c>
      <c r="E16" s="49"/>
      <c r="F16" s="49"/>
      <c r="G16" s="49"/>
      <c r="L16" s="19"/>
      <c r="M16" s="19"/>
      <c r="N16" s="19"/>
    </row>
    <row r="17" spans="2:14">
      <c r="B17" s="73"/>
      <c r="C17" s="68"/>
      <c r="D17" s="68"/>
      <c r="E17" s="68"/>
      <c r="F17" s="68"/>
      <c r="G17" s="68"/>
      <c r="H17" s="67"/>
      <c r="I17" s="67"/>
      <c r="J17" s="67"/>
      <c r="K17" s="67"/>
      <c r="L17" s="68"/>
      <c r="M17" s="68"/>
      <c r="N17" s="19"/>
    </row>
    <row r="18" spans="2:14">
      <c r="B18" s="29" t="s">
        <v>74</v>
      </c>
      <c r="C18" s="50" t="s">
        <v>77</v>
      </c>
      <c r="D18" s="9"/>
      <c r="E18" s="9"/>
      <c r="F18" s="9"/>
      <c r="G18" s="9"/>
      <c r="H18" s="9"/>
      <c r="I18" s="9"/>
      <c r="J18" s="9"/>
      <c r="K18" s="9"/>
      <c r="L18" s="9"/>
      <c r="M18" s="19"/>
      <c r="N18" s="19"/>
    </row>
    <row r="19" spans="2:14" ht="75.75">
      <c r="B19" s="29" t="s">
        <v>75</v>
      </c>
      <c r="C19" s="51" t="s">
        <v>112</v>
      </c>
      <c r="D19" s="51" t="s">
        <v>87</v>
      </c>
      <c r="E19" s="51" t="s">
        <v>88</v>
      </c>
      <c r="F19" s="51" t="s">
        <v>107</v>
      </c>
      <c r="G19" s="51" t="s">
        <v>89</v>
      </c>
      <c r="H19" s="51" t="s">
        <v>83</v>
      </c>
      <c r="I19" s="51" t="s">
        <v>114</v>
      </c>
      <c r="J19" s="51" t="s">
        <v>85</v>
      </c>
      <c r="K19" s="51" t="s">
        <v>86</v>
      </c>
      <c r="L19" s="51" t="s">
        <v>23</v>
      </c>
      <c r="M19" s="19"/>
      <c r="N19" s="19"/>
    </row>
    <row r="20" spans="2:14">
      <c r="B20" s="9" t="s">
        <v>5</v>
      </c>
      <c r="C20" s="10">
        <v>2</v>
      </c>
      <c r="D20" s="10">
        <v>19</v>
      </c>
      <c r="E20" s="10">
        <v>11</v>
      </c>
      <c r="F20" s="10">
        <v>3</v>
      </c>
      <c r="G20" s="10">
        <v>1762</v>
      </c>
      <c r="H20" s="10">
        <v>6</v>
      </c>
      <c r="I20" s="10">
        <v>1</v>
      </c>
      <c r="J20" s="10">
        <v>11</v>
      </c>
      <c r="K20" s="10">
        <v>45</v>
      </c>
      <c r="L20" s="10">
        <v>1860</v>
      </c>
    </row>
    <row r="21" spans="2:14">
      <c r="B21" s="11" t="s">
        <v>23</v>
      </c>
      <c r="C21" s="10">
        <v>2</v>
      </c>
      <c r="D21" s="10">
        <v>19</v>
      </c>
      <c r="E21" s="10">
        <v>11</v>
      </c>
      <c r="F21" s="10">
        <v>3</v>
      </c>
      <c r="G21" s="10">
        <v>1762</v>
      </c>
      <c r="H21" s="10">
        <v>6</v>
      </c>
      <c r="I21" s="10">
        <v>1</v>
      </c>
      <c r="J21" s="10">
        <v>11</v>
      </c>
      <c r="K21" s="10">
        <v>45</v>
      </c>
      <c r="L21" s="10">
        <v>1860</v>
      </c>
    </row>
    <row r="22" spans="2:14">
      <c r="B22"/>
      <c r="C22" s="87">
        <f>2/1860</f>
        <v>1.0752688172043011E-3</v>
      </c>
      <c r="D22" s="87">
        <f>19/1860</f>
        <v>1.0215053763440861E-2</v>
      </c>
      <c r="E22" s="87">
        <f>11/1860</f>
        <v>5.9139784946236557E-3</v>
      </c>
      <c r="F22" s="87">
        <f>3/1860</f>
        <v>1.6129032258064516E-3</v>
      </c>
      <c r="G22" s="87">
        <f>1762/1860</f>
        <v>0.94731182795698921</v>
      </c>
      <c r="H22" s="87">
        <f>6/1860</f>
        <v>3.2258064516129032E-3</v>
      </c>
      <c r="I22" s="87">
        <f>1/1860</f>
        <v>5.3763440860215054E-4</v>
      </c>
      <c r="J22" s="87">
        <f>11/1860</f>
        <v>5.9139784946236557E-3</v>
      </c>
      <c r="K22" s="87">
        <f>45/1860</f>
        <v>2.4193548387096774E-2</v>
      </c>
    </row>
    <row r="23" spans="2:14">
      <c r="B23" s="8"/>
    </row>
    <row r="24" spans="2:14">
      <c r="B24" s="8"/>
    </row>
    <row r="25" spans="2:14">
      <c r="B25" s="76" t="s">
        <v>71</v>
      </c>
    </row>
    <row r="26" spans="2:14">
      <c r="B26" s="8"/>
    </row>
    <row r="27" spans="2:14" ht="15" customHeight="1">
      <c r="B27" s="96" t="s">
        <v>125</v>
      </c>
      <c r="C27" s="97"/>
      <c r="D27" s="97"/>
      <c r="E27" s="97"/>
      <c r="F27" s="97"/>
      <c r="G27" s="97"/>
      <c r="H27" s="97"/>
      <c r="I27" s="97"/>
      <c r="J27" s="97"/>
      <c r="K27" s="98"/>
      <c r="L27" s="61"/>
      <c r="M27" s="61"/>
    </row>
    <row r="28" spans="2:14">
      <c r="B28" s="99"/>
      <c r="C28" s="100"/>
      <c r="D28" s="100"/>
      <c r="E28" s="100"/>
      <c r="F28" s="100"/>
      <c r="G28" s="100"/>
      <c r="H28" s="100"/>
      <c r="I28" s="100"/>
      <c r="J28" s="100"/>
      <c r="K28" s="101"/>
      <c r="L28" s="61"/>
      <c r="M28" s="61"/>
    </row>
    <row r="29" spans="2:14">
      <c r="B29" s="99"/>
      <c r="C29" s="100"/>
      <c r="D29" s="100"/>
      <c r="E29" s="100"/>
      <c r="F29" s="100"/>
      <c r="G29" s="100"/>
      <c r="H29" s="100"/>
      <c r="I29" s="100"/>
      <c r="J29" s="100"/>
      <c r="K29" s="101"/>
      <c r="L29" s="61"/>
      <c r="M29" s="61"/>
    </row>
    <row r="30" spans="2:14">
      <c r="B30" s="99"/>
      <c r="C30" s="100"/>
      <c r="D30" s="100"/>
      <c r="E30" s="100"/>
      <c r="F30" s="100"/>
      <c r="G30" s="100"/>
      <c r="H30" s="100"/>
      <c r="I30" s="100"/>
      <c r="J30" s="100"/>
      <c r="K30" s="101"/>
      <c r="L30" s="61"/>
      <c r="M30" s="61"/>
    </row>
    <row r="31" spans="2:14" ht="32.25" customHeight="1">
      <c r="B31" s="99"/>
      <c r="C31" s="100"/>
      <c r="D31" s="100"/>
      <c r="E31" s="100"/>
      <c r="F31" s="100"/>
      <c r="G31" s="100"/>
      <c r="H31" s="100"/>
      <c r="I31" s="100"/>
      <c r="J31" s="100"/>
      <c r="K31" s="101"/>
      <c r="L31" s="61"/>
      <c r="M31" s="61"/>
    </row>
    <row r="32" spans="2:14">
      <c r="B32" s="99" t="s">
        <v>122</v>
      </c>
      <c r="C32" s="100"/>
      <c r="D32" s="100"/>
      <c r="E32" s="100"/>
      <c r="F32" s="100"/>
      <c r="G32" s="100"/>
      <c r="H32" s="100"/>
      <c r="I32" s="100"/>
      <c r="J32" s="100"/>
      <c r="K32" s="101"/>
      <c r="L32" s="61"/>
      <c r="M32" s="61"/>
    </row>
    <row r="33" spans="2:13" ht="15" customHeight="1">
      <c r="B33" s="99"/>
      <c r="C33" s="100"/>
      <c r="D33" s="100"/>
      <c r="E33" s="100"/>
      <c r="F33" s="100"/>
      <c r="G33" s="100"/>
      <c r="H33" s="100"/>
      <c r="I33" s="100"/>
      <c r="J33" s="100"/>
      <c r="K33" s="101"/>
      <c r="L33" s="61"/>
      <c r="M33" s="61"/>
    </row>
    <row r="34" spans="2:13">
      <c r="B34" s="99"/>
      <c r="C34" s="100"/>
      <c r="D34" s="100"/>
      <c r="E34" s="100"/>
      <c r="F34" s="100"/>
      <c r="G34" s="100"/>
      <c r="H34" s="100"/>
      <c r="I34" s="100"/>
      <c r="J34" s="100"/>
      <c r="K34" s="101"/>
      <c r="L34" s="61"/>
      <c r="M34" s="61"/>
    </row>
    <row r="35" spans="2:13">
      <c r="B35" s="99"/>
      <c r="C35" s="100"/>
      <c r="D35" s="100"/>
      <c r="E35" s="100"/>
      <c r="F35" s="100"/>
      <c r="G35" s="100"/>
      <c r="H35" s="100"/>
      <c r="I35" s="100"/>
      <c r="J35" s="100"/>
      <c r="K35" s="101"/>
      <c r="L35" s="61"/>
      <c r="M35" s="61"/>
    </row>
    <row r="36" spans="2:13">
      <c r="B36" s="99"/>
      <c r="C36" s="100"/>
      <c r="D36" s="100"/>
      <c r="E36" s="100"/>
      <c r="F36" s="100"/>
      <c r="G36" s="100"/>
      <c r="H36" s="100"/>
      <c r="I36" s="100"/>
      <c r="J36" s="100"/>
      <c r="K36" s="101"/>
      <c r="L36" s="61"/>
      <c r="M36" s="61"/>
    </row>
    <row r="37" spans="2:13">
      <c r="B37" s="102"/>
      <c r="C37" s="103"/>
      <c r="D37" s="103"/>
      <c r="E37" s="103"/>
      <c r="F37" s="103"/>
      <c r="G37" s="103"/>
      <c r="H37" s="103"/>
      <c r="I37" s="103"/>
      <c r="J37" s="103"/>
      <c r="K37" s="104"/>
      <c r="L37" s="61"/>
      <c r="M37" s="61"/>
    </row>
    <row r="38" spans="2:13">
      <c r="B38" s="8"/>
      <c r="L38" s="61"/>
      <c r="M38" s="61"/>
    </row>
    <row r="39" spans="2:13">
      <c r="B39" s="8"/>
    </row>
    <row r="40" spans="2:13">
      <c r="B40" s="8"/>
    </row>
    <row r="41" spans="2:13">
      <c r="B41" s="8"/>
    </row>
    <row r="42" spans="2:13">
      <c r="B42" s="8"/>
    </row>
    <row r="43" spans="2:13">
      <c r="B43" s="8"/>
    </row>
    <row r="44" spans="2:13">
      <c r="B44" s="8"/>
    </row>
    <row r="45" spans="2:13">
      <c r="B45" s="8"/>
    </row>
    <row r="46" spans="2:13">
      <c r="B46" s="8"/>
    </row>
    <row r="47" spans="2:13">
      <c r="B47" s="8"/>
    </row>
    <row r="48" spans="2:13">
      <c r="B48" s="8"/>
    </row>
    <row r="49" spans="2:2">
      <c r="B49" s="8"/>
    </row>
    <row r="50" spans="2:2">
      <c r="B50" s="8"/>
    </row>
    <row r="51" spans="2:2">
      <c r="B51" s="8"/>
    </row>
    <row r="52" spans="2:2">
      <c r="B52" s="8"/>
    </row>
    <row r="53" spans="2:2">
      <c r="B53" s="8"/>
    </row>
    <row r="54" spans="2:2">
      <c r="B54" s="8"/>
    </row>
    <row r="55" spans="2:2">
      <c r="B55" s="8"/>
    </row>
    <row r="56" spans="2:2">
      <c r="B56" s="8"/>
    </row>
    <row r="57" spans="2:2">
      <c r="B57" s="8"/>
    </row>
    <row r="58" spans="2:2">
      <c r="B58" s="8"/>
    </row>
    <row r="59" spans="2:2">
      <c r="B59" s="8"/>
    </row>
    <row r="60" spans="2:2">
      <c r="B60" s="8"/>
    </row>
    <row r="61" spans="2:2">
      <c r="B61" s="8"/>
    </row>
    <row r="62" spans="2:2">
      <c r="B62" s="8"/>
    </row>
    <row r="63" spans="2:2">
      <c r="B63" s="8"/>
    </row>
    <row r="64" spans="2:2">
      <c r="B64" s="8"/>
    </row>
    <row r="65" spans="2:2">
      <c r="B65" s="8"/>
    </row>
    <row r="66" spans="2:2">
      <c r="B66" s="8"/>
    </row>
    <row r="67" spans="2:2">
      <c r="B67" s="8"/>
    </row>
    <row r="68" spans="2:2">
      <c r="B68" s="8"/>
    </row>
    <row r="69" spans="2:2">
      <c r="B69" s="8"/>
    </row>
    <row r="70" spans="2:2">
      <c r="B70" s="8"/>
    </row>
    <row r="71" spans="2:2">
      <c r="B71" s="8"/>
    </row>
    <row r="72" spans="2:2">
      <c r="B72" s="8"/>
    </row>
    <row r="73" spans="2:2">
      <c r="B73" s="8"/>
    </row>
    <row r="74" spans="2:2">
      <c r="B74" s="8"/>
    </row>
    <row r="75" spans="2:2">
      <c r="B75" s="8"/>
    </row>
    <row r="76" spans="2:2">
      <c r="B76" s="8"/>
    </row>
    <row r="77" spans="2:2">
      <c r="B77" s="8"/>
    </row>
    <row r="78" spans="2:2">
      <c r="B78" s="8"/>
    </row>
    <row r="79" spans="2:2">
      <c r="B79" s="8"/>
    </row>
    <row r="80" spans="2:2">
      <c r="B80" s="8"/>
    </row>
    <row r="81" spans="2:2">
      <c r="B81" s="8"/>
    </row>
    <row r="82" spans="2:2">
      <c r="B82" s="8"/>
    </row>
    <row r="83" spans="2:2" hidden="1">
      <c r="B83" s="8"/>
    </row>
    <row r="84" spans="2:2" hidden="1">
      <c r="B84" s="8"/>
    </row>
    <row r="85" spans="2:2" hidden="1">
      <c r="B85" s="8"/>
    </row>
    <row r="86" spans="2:2" hidden="1">
      <c r="B86" s="8"/>
    </row>
    <row r="87" spans="2:2" hidden="1">
      <c r="B87" s="8"/>
    </row>
    <row r="88" spans="2:2" hidden="1">
      <c r="B88" s="8"/>
    </row>
    <row r="89" spans="2:2" hidden="1">
      <c r="B89" s="8"/>
    </row>
    <row r="90" spans="2:2" hidden="1">
      <c r="B90" s="8"/>
    </row>
    <row r="91" spans="2:2" hidden="1">
      <c r="B91" s="8"/>
    </row>
    <row r="92" spans="2:2" hidden="1">
      <c r="B92" s="8"/>
    </row>
    <row r="93" spans="2:2" hidden="1">
      <c r="B93" s="8"/>
    </row>
    <row r="94" spans="2:2" hidden="1">
      <c r="B94" s="8"/>
    </row>
    <row r="95" spans="2:2" hidden="1">
      <c r="B95" s="8"/>
    </row>
    <row r="96" spans="2:2" hidden="1">
      <c r="B96" s="8"/>
    </row>
    <row r="97" spans="2:2" hidden="1">
      <c r="B97" s="8"/>
    </row>
    <row r="98" spans="2:2" hidden="1">
      <c r="B98" s="8"/>
    </row>
    <row r="99" spans="2:2" hidden="1">
      <c r="B99" s="8"/>
    </row>
    <row r="100" spans="2:2" hidden="1">
      <c r="B100" s="8"/>
    </row>
    <row r="101" spans="2:2" hidden="1">
      <c r="B101" s="8"/>
    </row>
    <row r="102" spans="2:2" hidden="1">
      <c r="B102" s="8"/>
    </row>
    <row r="103" spans="2:2" hidden="1">
      <c r="B103" s="8"/>
    </row>
    <row r="104" spans="2:2" hidden="1">
      <c r="B104" s="8"/>
    </row>
    <row r="105" spans="2:2" hidden="1">
      <c r="B105" s="8"/>
    </row>
    <row r="106" spans="2:2" hidden="1">
      <c r="B106" s="8"/>
    </row>
    <row r="107" spans="2:2" hidden="1">
      <c r="B107" s="8"/>
    </row>
    <row r="108" spans="2:2" hidden="1">
      <c r="B108" s="8"/>
    </row>
    <row r="109" spans="2:2" hidden="1">
      <c r="B109" s="8"/>
    </row>
    <row r="110" spans="2:2" hidden="1">
      <c r="B110" s="8"/>
    </row>
    <row r="111" spans="2:2" hidden="1">
      <c r="B111" s="8"/>
    </row>
    <row r="112" spans="2:2" hidden="1">
      <c r="B112" s="8"/>
    </row>
    <row r="113" spans="2:2" hidden="1">
      <c r="B113" s="8"/>
    </row>
    <row r="114" spans="2:2" hidden="1">
      <c r="B114" s="8"/>
    </row>
    <row r="115" spans="2:2" hidden="1"/>
    <row r="116" spans="2:2" hidden="1"/>
    <row r="117" spans="2:2" hidden="1"/>
    <row r="118" spans="2:2" hidden="1"/>
    <row r="119" spans="2:2" hidden="1"/>
    <row r="120" spans="2:2" hidden="1"/>
    <row r="121" spans="2:2" ht="15" customHeight="1"/>
    <row r="122" spans="2:2" ht="15" customHeight="1"/>
    <row r="123" spans="2:2" ht="15" customHeight="1"/>
  </sheetData>
  <mergeCells count="3">
    <mergeCell ref="B1:M2"/>
    <mergeCell ref="B27:K31"/>
    <mergeCell ref="B32:K37"/>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8"/>
  <sheetViews>
    <sheetView zoomScale="85" zoomScaleNormal="85" zoomScalePageLayoutView="90" workbookViewId="0">
      <selection activeCell="K24" sqref="K24:K28"/>
    </sheetView>
  </sheetViews>
  <sheetFormatPr baseColWidth="10" defaultColWidth="0" defaultRowHeight="15" zeroHeight="1"/>
  <cols>
    <col min="1" max="1" width="5.7109375" style="8" customWidth="1"/>
    <col min="2" max="2" width="52.5703125" style="13" customWidth="1"/>
    <col min="3" max="3" width="8.28515625" style="8" customWidth="1"/>
    <col min="4" max="4" width="9.28515625" style="8" customWidth="1"/>
    <col min="5" max="5" width="7.42578125" style="8" customWidth="1"/>
    <col min="6" max="6" width="9.28515625" style="8" customWidth="1"/>
    <col min="7" max="7" width="8.28515625" style="8" customWidth="1"/>
    <col min="8" max="8" width="7.42578125" style="8" customWidth="1"/>
    <col min="9" max="9" width="8.42578125" style="8" bestFit="1" customWidth="1"/>
    <col min="10" max="10" width="8.140625" style="8" bestFit="1" customWidth="1"/>
    <col min="11" max="11" width="7.28515625" style="8" bestFit="1" customWidth="1"/>
    <col min="12" max="12" width="4.7109375" style="8" bestFit="1" customWidth="1"/>
    <col min="13" max="13" width="7.42578125" style="8" bestFit="1" customWidth="1"/>
    <col min="14" max="14" width="3.85546875" style="8" customWidth="1"/>
    <col min="15" max="15" width="2.140625" style="8" customWidth="1"/>
    <col min="16" max="16" width="2.28515625" style="8" customWidth="1"/>
    <col min="17" max="17" width="11.42578125" style="8" hidden="1" customWidth="1"/>
    <col min="18" max="16384" width="11.42578125" style="8" hidden="1"/>
  </cols>
  <sheetData>
    <row r="1" spans="2:13" ht="15" customHeight="1">
      <c r="B1" s="91" t="s">
        <v>57</v>
      </c>
      <c r="C1" s="91"/>
      <c r="D1" s="91"/>
      <c r="E1" s="91"/>
      <c r="F1" s="91"/>
      <c r="G1" s="91"/>
      <c r="H1" s="91"/>
      <c r="I1" s="91"/>
      <c r="J1" s="91"/>
      <c r="K1" s="91"/>
      <c r="L1" s="91"/>
      <c r="M1" s="91"/>
    </row>
    <row r="2" spans="2:13">
      <c r="B2" s="91"/>
      <c r="C2" s="91"/>
      <c r="D2" s="91"/>
      <c r="E2" s="91"/>
      <c r="F2" s="91"/>
      <c r="G2" s="91"/>
      <c r="H2" s="91"/>
      <c r="I2" s="91"/>
      <c r="J2" s="91"/>
      <c r="K2" s="91"/>
      <c r="L2" s="91"/>
      <c r="M2" s="91"/>
    </row>
    <row r="3" spans="2:13">
      <c r="B3" s="25"/>
      <c r="C3" s="26"/>
      <c r="D3" s="26"/>
      <c r="E3" s="19"/>
      <c r="F3" s="19"/>
      <c r="G3" s="19"/>
    </row>
    <row r="4" spans="2:13">
      <c r="B4" s="41"/>
      <c r="C4" s="41"/>
      <c r="D4" s="41"/>
      <c r="E4" s="41"/>
      <c r="F4" s="41"/>
      <c r="G4" s="41"/>
    </row>
    <row r="5" spans="2:13">
      <c r="B5" s="41"/>
      <c r="C5" s="41"/>
      <c r="D5" s="41"/>
      <c r="E5" s="41"/>
      <c r="F5" s="41"/>
      <c r="G5" s="41"/>
    </row>
    <row r="6" spans="2:13">
      <c r="B6" s="41"/>
      <c r="C6" s="41"/>
      <c r="D6" s="41"/>
      <c r="E6" s="41"/>
      <c r="F6" s="41"/>
      <c r="G6" s="41"/>
    </row>
    <row r="7" spans="2:13">
      <c r="B7" s="41"/>
      <c r="C7" s="41"/>
      <c r="D7" s="41"/>
      <c r="E7" s="41"/>
      <c r="F7" s="41"/>
      <c r="G7" s="41"/>
    </row>
    <row r="8" spans="2:13">
      <c r="B8" s="41"/>
      <c r="C8" s="41"/>
      <c r="D8" s="41"/>
      <c r="E8" s="41"/>
      <c r="F8" s="41"/>
      <c r="G8" s="41"/>
    </row>
    <row r="9" spans="2:13">
      <c r="B9" s="41"/>
      <c r="C9" s="41"/>
      <c r="D9" s="41"/>
      <c r="E9" s="41"/>
      <c r="F9" s="41"/>
      <c r="G9" s="41"/>
    </row>
    <row r="10" spans="2:13">
      <c r="B10" s="41"/>
      <c r="C10" s="41"/>
      <c r="D10" s="41"/>
      <c r="E10" s="41"/>
      <c r="F10" s="41"/>
      <c r="G10" s="41"/>
    </row>
    <row r="11" spans="2:13">
      <c r="B11" s="41"/>
      <c r="C11" s="41"/>
      <c r="D11" s="41"/>
      <c r="E11" s="41"/>
      <c r="F11" s="41"/>
      <c r="G11" s="41"/>
    </row>
    <row r="12" spans="2:13">
      <c r="B12" s="41"/>
      <c r="C12" s="41"/>
      <c r="D12" s="41"/>
      <c r="E12" s="41"/>
      <c r="F12" s="41"/>
      <c r="G12" s="41"/>
    </row>
    <row r="13" spans="2:13">
      <c r="B13" s="41"/>
      <c r="C13" s="41"/>
      <c r="D13" s="41"/>
      <c r="E13" s="41"/>
      <c r="F13" s="41"/>
      <c r="G13" s="41"/>
    </row>
    <row r="14" spans="2:13">
      <c r="B14" s="41"/>
      <c r="C14" s="41"/>
      <c r="D14" s="41"/>
      <c r="E14" s="41"/>
      <c r="F14" s="41"/>
      <c r="G14" s="41"/>
    </row>
    <row r="15" spans="2:13">
      <c r="B15" s="41"/>
      <c r="C15" s="41"/>
      <c r="D15" s="41"/>
      <c r="E15" s="41"/>
      <c r="F15" s="41"/>
      <c r="G15" s="41"/>
    </row>
    <row r="16" spans="2:13">
      <c r="B16" s="49"/>
      <c r="C16" s="49"/>
      <c r="D16" s="49"/>
      <c r="E16" s="49"/>
      <c r="F16" s="49"/>
      <c r="G16" s="49"/>
    </row>
    <row r="17" spans="2:13">
      <c r="B17" s="49"/>
      <c r="C17" s="49"/>
      <c r="D17" s="49"/>
      <c r="E17" s="49"/>
      <c r="F17" s="49"/>
      <c r="G17" s="49"/>
    </row>
    <row r="18" spans="2:13">
      <c r="B18" s="49"/>
      <c r="C18" s="49"/>
      <c r="D18" s="49"/>
      <c r="E18" s="49"/>
      <c r="F18" s="49"/>
      <c r="G18" s="49"/>
    </row>
    <row r="19" spans="2:13">
      <c r="D19" s="27" t="s">
        <v>73</v>
      </c>
      <c r="E19" s="74">
        <f>GETPIVOTDATA("Recibidos",$B$22)</f>
        <v>1790</v>
      </c>
      <c r="F19" s="41"/>
      <c r="G19" s="41"/>
    </row>
    <row r="20" spans="2:13">
      <c r="B20" s="21"/>
      <c r="C20" s="21"/>
      <c r="D20" s="21"/>
      <c r="E20" s="21"/>
      <c r="F20" s="21"/>
      <c r="G20" s="21"/>
    </row>
    <row r="21" spans="2:13">
      <c r="B21" s="68" t="s">
        <v>72</v>
      </c>
      <c r="C21" s="67"/>
      <c r="D21" s="67"/>
      <c r="E21" s="67"/>
      <c r="F21" s="67"/>
      <c r="G21" s="67"/>
      <c r="H21" s="67"/>
      <c r="I21" s="67"/>
      <c r="J21" s="67"/>
      <c r="K21" s="67"/>
      <c r="L21" s="67"/>
      <c r="M21" s="67"/>
    </row>
    <row r="22" spans="2:13">
      <c r="B22" s="29" t="s">
        <v>76</v>
      </c>
      <c r="C22" s="50" t="s">
        <v>77</v>
      </c>
      <c r="D22" s="9"/>
      <c r="E22" s="9"/>
      <c r="F22" s="9"/>
      <c r="G22" s="9"/>
      <c r="H22" s="9"/>
      <c r="I22" s="9"/>
      <c r="J22" s="9"/>
      <c r="K22"/>
      <c r="L22"/>
      <c r="M22"/>
    </row>
    <row r="23" spans="2:13" ht="57">
      <c r="B23" s="12" t="s">
        <v>28</v>
      </c>
      <c r="C23" s="51" t="s">
        <v>89</v>
      </c>
      <c r="D23" s="51" t="s">
        <v>87</v>
      </c>
      <c r="E23" s="51" t="s">
        <v>83</v>
      </c>
      <c r="F23" s="51" t="s">
        <v>88</v>
      </c>
      <c r="G23" s="51" t="s">
        <v>112</v>
      </c>
      <c r="H23" s="51" t="s">
        <v>114</v>
      </c>
      <c r="I23" s="51" t="s">
        <v>107</v>
      </c>
      <c r="J23" s="51" t="s">
        <v>23</v>
      </c>
      <c r="K23"/>
      <c r="L23"/>
      <c r="M23"/>
    </row>
    <row r="24" spans="2:13">
      <c r="B24" s="9" t="s">
        <v>95</v>
      </c>
      <c r="C24" s="63">
        <v>1469</v>
      </c>
      <c r="D24" s="63">
        <v>7</v>
      </c>
      <c r="E24" s="63"/>
      <c r="F24" s="63">
        <v>4</v>
      </c>
      <c r="G24" s="63"/>
      <c r="H24" s="63">
        <v>1</v>
      </c>
      <c r="I24" s="63">
        <v>1</v>
      </c>
      <c r="J24" s="63">
        <v>1482</v>
      </c>
      <c r="K24" s="87"/>
      <c r="L24"/>
      <c r="M24"/>
    </row>
    <row r="25" spans="2:13">
      <c r="B25" s="9" t="s">
        <v>94</v>
      </c>
      <c r="C25" s="63">
        <v>291</v>
      </c>
      <c r="D25" s="63"/>
      <c r="E25" s="63"/>
      <c r="F25" s="63"/>
      <c r="G25" s="63">
        <v>1</v>
      </c>
      <c r="H25" s="63"/>
      <c r="I25" s="63"/>
      <c r="J25" s="63">
        <v>292</v>
      </c>
      <c r="K25" s="87"/>
      <c r="L25"/>
      <c r="M25"/>
    </row>
    <row r="26" spans="2:13">
      <c r="B26" s="9" t="s">
        <v>97</v>
      </c>
      <c r="C26" s="63">
        <v>9</v>
      </c>
      <c r="D26" s="63"/>
      <c r="E26" s="63"/>
      <c r="F26" s="63"/>
      <c r="G26" s="63"/>
      <c r="H26" s="63"/>
      <c r="I26" s="63"/>
      <c r="J26" s="63">
        <v>9</v>
      </c>
      <c r="K26" s="87"/>
      <c r="L26"/>
      <c r="M26"/>
    </row>
    <row r="27" spans="2:13">
      <c r="B27" s="9" t="s">
        <v>118</v>
      </c>
      <c r="C27" s="63">
        <v>1</v>
      </c>
      <c r="D27" s="63"/>
      <c r="E27" s="63">
        <v>4</v>
      </c>
      <c r="F27" s="63"/>
      <c r="G27" s="63"/>
      <c r="H27" s="63"/>
      <c r="I27" s="63"/>
      <c r="J27" s="63">
        <v>5</v>
      </c>
      <c r="K27" s="87"/>
      <c r="L27"/>
      <c r="M27"/>
    </row>
    <row r="28" spans="2:13">
      <c r="B28" s="9" t="s">
        <v>84</v>
      </c>
      <c r="C28" s="63"/>
      <c r="D28" s="63">
        <v>1</v>
      </c>
      <c r="E28" s="63">
        <v>1</v>
      </c>
      <c r="F28" s="63"/>
      <c r="G28" s="63"/>
      <c r="H28" s="63"/>
      <c r="I28" s="63"/>
      <c r="J28" s="63">
        <v>2</v>
      </c>
      <c r="K28" s="87"/>
      <c r="L28"/>
      <c r="M28"/>
    </row>
    <row r="29" spans="2:13">
      <c r="B29" s="11" t="s">
        <v>23</v>
      </c>
      <c r="C29" s="63">
        <v>1770</v>
      </c>
      <c r="D29" s="63">
        <v>8</v>
      </c>
      <c r="E29" s="63">
        <v>5</v>
      </c>
      <c r="F29" s="63">
        <v>4</v>
      </c>
      <c r="G29" s="63">
        <v>1</v>
      </c>
      <c r="H29" s="63">
        <v>1</v>
      </c>
      <c r="I29" s="63">
        <v>1</v>
      </c>
      <c r="J29" s="63">
        <v>1790</v>
      </c>
      <c r="K29"/>
      <c r="L29"/>
      <c r="M29"/>
    </row>
    <row r="30" spans="2:13">
      <c r="B30"/>
      <c r="C30"/>
      <c r="D30"/>
      <c r="E30"/>
      <c r="F30"/>
      <c r="G30"/>
      <c r="H30"/>
      <c r="I30"/>
      <c r="J30"/>
      <c r="K30"/>
      <c r="L30"/>
      <c r="M30"/>
    </row>
    <row r="31" spans="2:13">
      <c r="B31"/>
      <c r="C31"/>
      <c r="D31"/>
      <c r="E31"/>
      <c r="F31"/>
      <c r="G31"/>
      <c r="H31"/>
      <c r="I31"/>
      <c r="J31"/>
      <c r="K31"/>
      <c r="L31"/>
      <c r="M31"/>
    </row>
    <row r="32" spans="2:13">
      <c r="B32"/>
      <c r="C32"/>
      <c r="D32"/>
      <c r="E32"/>
      <c r="F32"/>
      <c r="G32"/>
      <c r="H32"/>
      <c r="I32"/>
      <c r="J32"/>
      <c r="K32"/>
      <c r="L32"/>
      <c r="M32"/>
    </row>
    <row r="33" spans="2:13" ht="15" customHeight="1">
      <c r="B33"/>
      <c r="C33"/>
      <c r="D33"/>
      <c r="E33"/>
      <c r="F33"/>
      <c r="G33"/>
      <c r="H33"/>
      <c r="I33"/>
      <c r="J33"/>
      <c r="K33"/>
      <c r="L33"/>
      <c r="M33"/>
    </row>
    <row r="34" spans="2:13">
      <c r="B34"/>
      <c r="C34"/>
      <c r="D34"/>
      <c r="E34"/>
      <c r="F34"/>
      <c r="G34"/>
      <c r="H34"/>
      <c r="I34"/>
      <c r="J34"/>
      <c r="K34"/>
      <c r="L34"/>
      <c r="M34"/>
    </row>
    <row r="35" spans="2:13">
      <c r="B35"/>
      <c r="C35"/>
      <c r="D35"/>
      <c r="E35"/>
      <c r="F35"/>
      <c r="G35"/>
      <c r="H35"/>
      <c r="I35"/>
      <c r="J35"/>
      <c r="K35"/>
      <c r="L35"/>
      <c r="M35"/>
    </row>
    <row r="36" spans="2:13">
      <c r="B36"/>
      <c r="C36"/>
      <c r="D36"/>
      <c r="E36"/>
      <c r="F36"/>
      <c r="G36"/>
      <c r="H36"/>
      <c r="I36"/>
      <c r="J36"/>
      <c r="K36"/>
      <c r="L36"/>
      <c r="M36"/>
    </row>
    <row r="37" spans="2:13">
      <c r="B37"/>
      <c r="C37"/>
      <c r="D37"/>
      <c r="E37"/>
      <c r="F37"/>
      <c r="G37"/>
      <c r="H37"/>
      <c r="I37"/>
      <c r="J37"/>
      <c r="K37"/>
      <c r="L37"/>
      <c r="M37"/>
    </row>
    <row r="38" spans="2:13">
      <c r="B38"/>
      <c r="C38"/>
      <c r="D38"/>
      <c r="E38"/>
      <c r="F38"/>
      <c r="G38"/>
      <c r="H38"/>
      <c r="I38"/>
      <c r="J38"/>
      <c r="K38"/>
      <c r="L38"/>
      <c r="M38"/>
    </row>
    <row r="39" spans="2:13" ht="15" customHeight="1">
      <c r="B39"/>
      <c r="C39"/>
      <c r="D39"/>
      <c r="E39"/>
      <c r="F39"/>
      <c r="G39"/>
      <c r="H39"/>
      <c r="I39"/>
      <c r="J39"/>
      <c r="K39"/>
      <c r="L39"/>
      <c r="M39"/>
    </row>
    <row r="40" spans="2:13">
      <c r="B40"/>
      <c r="C40"/>
      <c r="D40"/>
      <c r="E40"/>
      <c r="F40"/>
      <c r="G40"/>
      <c r="H40"/>
      <c r="I40"/>
      <c r="J40"/>
      <c r="K40"/>
      <c r="L40"/>
      <c r="M40"/>
    </row>
    <row r="41" spans="2:13">
      <c r="B41"/>
      <c r="C41"/>
      <c r="D41"/>
      <c r="E41"/>
      <c r="F41"/>
      <c r="G41"/>
      <c r="H41"/>
      <c r="I41"/>
      <c r="J41"/>
      <c r="K41"/>
      <c r="L41"/>
      <c r="M41"/>
    </row>
    <row r="42" spans="2:13">
      <c r="B42"/>
      <c r="C42"/>
      <c r="D42"/>
      <c r="E42"/>
      <c r="F42"/>
      <c r="G42"/>
      <c r="H42"/>
      <c r="I42"/>
      <c r="J42"/>
      <c r="K42"/>
      <c r="L42"/>
      <c r="M42"/>
    </row>
    <row r="43" spans="2:13">
      <c r="B43"/>
      <c r="C43"/>
      <c r="D43"/>
      <c r="E43"/>
      <c r="F43"/>
      <c r="G43"/>
      <c r="H43"/>
      <c r="I43"/>
      <c r="J43"/>
      <c r="K43"/>
      <c r="L43"/>
      <c r="M43"/>
    </row>
    <row r="44" spans="2:13">
      <c r="B44"/>
      <c r="C44"/>
      <c r="D44"/>
      <c r="E44"/>
      <c r="F44"/>
      <c r="G44"/>
      <c r="H44"/>
      <c r="I44"/>
      <c r="J44"/>
      <c r="K44"/>
      <c r="L44"/>
      <c r="M44"/>
    </row>
    <row r="45" spans="2:13">
      <c r="B45"/>
      <c r="C45"/>
      <c r="D45"/>
      <c r="E45"/>
      <c r="F45"/>
      <c r="G45"/>
      <c r="H45"/>
      <c r="I45"/>
      <c r="J45"/>
      <c r="K45"/>
    </row>
    <row r="46" spans="2:13">
      <c r="B46"/>
      <c r="C46"/>
      <c r="D46"/>
      <c r="E46"/>
      <c r="F46"/>
      <c r="G46"/>
      <c r="H46"/>
      <c r="I46"/>
      <c r="J46"/>
      <c r="K46"/>
    </row>
    <row r="47" spans="2:13">
      <c r="B47"/>
      <c r="C47"/>
      <c r="D47"/>
      <c r="E47"/>
      <c r="F47"/>
      <c r="G47"/>
      <c r="H47"/>
      <c r="I47"/>
      <c r="J47"/>
      <c r="K47"/>
    </row>
    <row r="48" spans="2:13">
      <c r="B48"/>
      <c r="C48"/>
      <c r="D48"/>
      <c r="E48"/>
      <c r="F48"/>
      <c r="G48"/>
      <c r="H48"/>
      <c r="I48"/>
      <c r="J48"/>
      <c r="K48"/>
    </row>
    <row r="49" spans="2:11">
      <c r="B49"/>
      <c r="C49"/>
      <c r="D49"/>
      <c r="E49"/>
      <c r="F49"/>
      <c r="G49"/>
      <c r="H49"/>
      <c r="I49"/>
      <c r="J49"/>
      <c r="K49"/>
    </row>
    <row r="50" spans="2:11">
      <c r="B50"/>
      <c r="C50"/>
      <c r="D50"/>
      <c r="E50"/>
      <c r="F50"/>
      <c r="G50"/>
      <c r="H50"/>
      <c r="I50"/>
      <c r="J50"/>
      <c r="K50"/>
    </row>
    <row r="51" spans="2:11">
      <c r="B51" s="48"/>
      <c r="C51" s="48"/>
      <c r="D51" s="48"/>
      <c r="E51" s="48"/>
      <c r="F51" s="48"/>
      <c r="G51" s="48"/>
    </row>
    <row r="52" spans="2:11">
      <c r="B52" s="48"/>
      <c r="C52" s="48"/>
      <c r="D52" s="48"/>
      <c r="E52" s="48"/>
      <c r="F52" s="48"/>
      <c r="G52" s="48"/>
    </row>
    <row r="53" spans="2:11">
      <c r="B53" s="48"/>
      <c r="C53" s="48"/>
      <c r="D53" s="48"/>
      <c r="E53" s="48"/>
      <c r="F53" s="48"/>
      <c r="G53" s="48"/>
    </row>
    <row r="54" spans="2:11">
      <c r="B54" s="48"/>
      <c r="C54" s="48"/>
      <c r="D54" s="48"/>
      <c r="E54" s="48"/>
      <c r="F54" s="48"/>
      <c r="G54" s="48"/>
    </row>
    <row r="55" spans="2:11">
      <c r="B55" s="48"/>
      <c r="C55" s="48"/>
      <c r="D55" s="48"/>
      <c r="E55" s="48"/>
      <c r="F55" s="48"/>
      <c r="G55" s="48"/>
    </row>
    <row r="56" spans="2:11">
      <c r="B56" s="48"/>
      <c r="C56" s="48"/>
      <c r="D56" s="48"/>
      <c r="E56" s="48"/>
      <c r="F56" s="48"/>
      <c r="G56" s="48"/>
    </row>
    <row r="57" spans="2:11">
      <c r="B57" s="48"/>
      <c r="C57" s="48"/>
      <c r="D57" s="48"/>
      <c r="E57" s="48"/>
      <c r="F57" s="48"/>
      <c r="G57" s="48"/>
    </row>
    <row r="58" spans="2:11">
      <c r="B58" s="48"/>
      <c r="C58" s="48"/>
      <c r="D58" s="48"/>
      <c r="E58" s="48"/>
      <c r="F58" s="48"/>
      <c r="G58" s="48"/>
    </row>
    <row r="59" spans="2:11">
      <c r="B59" s="48"/>
      <c r="C59" s="48"/>
      <c r="D59" s="48"/>
      <c r="E59" s="48"/>
      <c r="F59" s="48"/>
      <c r="G59" s="48"/>
    </row>
    <row r="60" spans="2:11">
      <c r="B60" s="48"/>
      <c r="C60" s="48"/>
      <c r="D60" s="48"/>
      <c r="E60" s="48"/>
      <c r="F60" s="48"/>
      <c r="G60" s="48"/>
    </row>
    <row r="61" spans="2:11">
      <c r="B61" s="48"/>
      <c r="C61" s="48"/>
      <c r="D61" s="48"/>
      <c r="E61" s="48"/>
      <c r="F61" s="48"/>
      <c r="G61" s="48"/>
    </row>
    <row r="62" spans="2:11">
      <c r="B62" s="48"/>
      <c r="C62" s="48"/>
      <c r="D62" s="48"/>
      <c r="E62" s="48"/>
      <c r="F62" s="48"/>
      <c r="G62" s="48"/>
    </row>
    <row r="63" spans="2:11">
      <c r="B63" s="48"/>
      <c r="C63" s="48"/>
      <c r="D63" s="48"/>
      <c r="E63" s="48"/>
      <c r="F63" s="48"/>
      <c r="G63" s="48"/>
    </row>
    <row r="64" spans="2:11">
      <c r="B64" s="48"/>
      <c r="C64" s="48"/>
      <c r="D64" s="48"/>
      <c r="E64" s="48"/>
      <c r="F64" s="48"/>
      <c r="G64" s="48"/>
    </row>
    <row r="65" spans="2:7">
      <c r="B65" s="48"/>
      <c r="C65" s="48"/>
      <c r="D65" s="48"/>
      <c r="E65" s="48"/>
      <c r="F65" s="48"/>
      <c r="G65" s="48"/>
    </row>
    <row r="66" spans="2:7">
      <c r="B66" s="48"/>
      <c r="C66" s="27"/>
      <c r="D66" s="28"/>
      <c r="E66" s="48"/>
      <c r="F66" s="48"/>
      <c r="G66" s="48"/>
    </row>
    <row r="67" spans="2:7">
      <c r="B67" s="48"/>
      <c r="C67" s="48"/>
      <c r="D67" s="48"/>
      <c r="E67" s="48"/>
      <c r="F67" s="48"/>
      <c r="G67" s="48"/>
    </row>
    <row r="68" spans="2:7">
      <c r="B68" s="105"/>
      <c r="C68" s="105"/>
      <c r="D68" s="105"/>
      <c r="E68" s="105"/>
      <c r="F68" s="105"/>
      <c r="G68" s="105"/>
    </row>
    <row r="69" spans="2:7">
      <c r="B69" s="44"/>
      <c r="C69" s="42"/>
      <c r="D69" s="42"/>
      <c r="E69" s="42"/>
      <c r="F69" s="20"/>
      <c r="G69" s="42"/>
    </row>
    <row r="70" spans="2:7">
      <c r="B70" s="45"/>
      <c r="C70" s="38"/>
      <c r="D70" s="38"/>
      <c r="E70" s="38"/>
      <c r="F70" s="39"/>
      <c r="G70" s="40"/>
    </row>
    <row r="71" spans="2:7">
      <c r="B71" s="45"/>
      <c r="C71" s="38"/>
      <c r="D71" s="38"/>
      <c r="E71" s="38"/>
      <c r="F71" s="39"/>
      <c r="G71" s="40"/>
    </row>
    <row r="72" spans="2:7">
      <c r="B72" s="45"/>
      <c r="C72" s="38"/>
      <c r="D72" s="38"/>
      <c r="E72" s="38"/>
      <c r="F72" s="39"/>
      <c r="G72" s="40"/>
    </row>
    <row r="73" spans="2:7">
      <c r="B73" s="45"/>
      <c r="C73" s="38"/>
      <c r="D73" s="38"/>
      <c r="E73" s="38"/>
      <c r="F73" s="39"/>
      <c r="G73" s="40"/>
    </row>
    <row r="74" spans="2:7">
      <c r="B74" s="45"/>
      <c r="C74" s="38"/>
      <c r="D74" s="38"/>
      <c r="E74" s="38"/>
      <c r="F74" s="39"/>
      <c r="G74" s="40"/>
    </row>
    <row r="75" spans="2:7">
      <c r="B75" s="45"/>
      <c r="C75" s="38"/>
      <c r="D75" s="38"/>
      <c r="E75" s="38"/>
      <c r="F75" s="39"/>
      <c r="G75" s="40"/>
    </row>
    <row r="76" spans="2:7">
      <c r="B76" s="43"/>
      <c r="C76" s="38"/>
      <c r="D76" s="38"/>
      <c r="E76" s="38"/>
      <c r="F76" s="39"/>
      <c r="G76" s="40"/>
    </row>
    <row r="77" spans="2:7">
      <c r="B77" s="19"/>
      <c r="C77" s="19"/>
      <c r="D77" s="19"/>
      <c r="E77" s="19"/>
      <c r="F77" s="19"/>
      <c r="G77" s="19"/>
    </row>
    <row r="78" spans="2:7">
      <c r="B78" s="100"/>
      <c r="C78" s="100"/>
      <c r="D78" s="100"/>
      <c r="E78" s="100"/>
      <c r="F78" s="100"/>
      <c r="G78" s="100"/>
    </row>
    <row r="79" spans="2:7">
      <c r="B79" s="100"/>
      <c r="C79" s="100"/>
      <c r="D79" s="100"/>
      <c r="E79" s="100"/>
      <c r="F79" s="100"/>
      <c r="G79" s="100"/>
    </row>
    <row r="80" spans="2:7">
      <c r="B80" s="100"/>
      <c r="C80" s="100"/>
      <c r="D80" s="100"/>
      <c r="E80" s="100"/>
      <c r="F80" s="100"/>
      <c r="G80" s="100"/>
    </row>
    <row r="81" spans="2:7">
      <c r="B81" s="100"/>
      <c r="C81" s="100"/>
      <c r="D81" s="100"/>
      <c r="E81" s="100"/>
      <c r="F81" s="100"/>
      <c r="G81" s="100"/>
    </row>
    <row r="82" spans="2:7">
      <c r="B82" s="100"/>
      <c r="C82" s="100"/>
      <c r="D82" s="100"/>
      <c r="E82" s="100"/>
      <c r="F82" s="100"/>
      <c r="G82" s="100"/>
    </row>
    <row r="83" spans="2:7">
      <c r="B83" s="100"/>
      <c r="C83" s="100"/>
      <c r="D83" s="100"/>
      <c r="E83" s="100"/>
      <c r="F83" s="100"/>
      <c r="G83" s="100"/>
    </row>
    <row r="84" spans="2:7">
      <c r="B84" s="100"/>
      <c r="C84" s="100"/>
      <c r="D84" s="100"/>
      <c r="E84" s="100"/>
      <c r="F84" s="100"/>
      <c r="G84" s="100"/>
    </row>
    <row r="85" spans="2:7">
      <c r="B85" s="100"/>
      <c r="C85" s="100"/>
      <c r="D85" s="100"/>
      <c r="E85" s="100"/>
      <c r="F85" s="100"/>
      <c r="G85" s="100"/>
    </row>
    <row r="86" spans="2:7">
      <c r="B86" s="8"/>
    </row>
    <row r="87" spans="2:7">
      <c r="B87" s="8"/>
    </row>
    <row r="88" spans="2:7">
      <c r="B88" s="8"/>
    </row>
    <row r="89" spans="2:7" hidden="1"/>
    <row r="90" spans="2:7" hidden="1"/>
    <row r="91" spans="2:7" hidden="1"/>
    <row r="92" spans="2:7" hidden="1"/>
    <row r="93" spans="2:7" hidden="1"/>
    <row r="94" spans="2:7" hidden="1"/>
    <row r="95" spans="2:7" hidden="1"/>
    <row r="96" spans="2:7"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row r="128"/>
  </sheetData>
  <mergeCells count="3">
    <mergeCell ref="B68:G68"/>
    <mergeCell ref="B78:G85"/>
    <mergeCell ref="B1:M2"/>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8"/>
  <sheetViews>
    <sheetView workbookViewId="0">
      <selection activeCell="C7" sqref="C7:C8"/>
    </sheetView>
  </sheetViews>
  <sheetFormatPr baseColWidth="10" defaultColWidth="0" defaultRowHeight="15"/>
  <cols>
    <col min="1" max="1" width="3.85546875" style="8" customWidth="1"/>
    <col min="2" max="2" width="4.42578125" style="13" customWidth="1"/>
    <col min="3" max="3" width="15.140625" style="18" customWidth="1"/>
    <col min="4" max="4" width="15.28515625" style="13" customWidth="1"/>
    <col min="5" max="5" width="25.42578125" style="13" customWidth="1"/>
    <col min="6" max="6" width="15" style="13" customWidth="1"/>
    <col min="7" max="7" width="17" style="13" customWidth="1"/>
    <col min="8" max="8" width="9.5703125" style="13" customWidth="1"/>
    <col min="9" max="10" width="0" style="8" hidden="1" customWidth="1"/>
    <col min="11" max="16384" width="11.42578125" style="8" hidden="1"/>
  </cols>
  <sheetData>
    <row r="2" spans="2:8" ht="30" customHeight="1">
      <c r="B2" s="91" t="s">
        <v>58</v>
      </c>
      <c r="C2" s="91"/>
      <c r="D2" s="91"/>
      <c r="E2" s="91"/>
      <c r="F2" s="91"/>
      <c r="G2" s="91"/>
      <c r="H2" s="91"/>
    </row>
    <row r="4" spans="2:8" ht="22.5">
      <c r="B4" s="30"/>
      <c r="C4" s="34" t="s">
        <v>79</v>
      </c>
      <c r="D4" s="34" t="s">
        <v>80</v>
      </c>
      <c r="E4" s="34" t="s">
        <v>29</v>
      </c>
      <c r="F4" s="34" t="s">
        <v>32</v>
      </c>
      <c r="G4" s="34" t="s">
        <v>33</v>
      </c>
    </row>
    <row r="5" spans="2:8" ht="15" customHeight="1">
      <c r="B5" s="20"/>
      <c r="C5" s="106" t="s">
        <v>104</v>
      </c>
      <c r="D5" s="114" t="s">
        <v>90</v>
      </c>
      <c r="E5" s="110" t="s">
        <v>126</v>
      </c>
      <c r="F5" s="108" t="s">
        <v>91</v>
      </c>
      <c r="G5" s="112" t="s">
        <v>93</v>
      </c>
    </row>
    <row r="6" spans="2:8" ht="124.5" customHeight="1">
      <c r="B6" s="20"/>
      <c r="C6" s="107"/>
      <c r="D6" s="115"/>
      <c r="E6" s="111"/>
      <c r="F6" s="109"/>
      <c r="G6" s="113" t="s">
        <v>92</v>
      </c>
    </row>
    <row r="7" spans="2:8">
      <c r="C7" s="106" t="s">
        <v>108</v>
      </c>
      <c r="D7" s="108" t="s">
        <v>109</v>
      </c>
      <c r="E7" s="110" t="s">
        <v>127</v>
      </c>
      <c r="F7" s="108" t="s">
        <v>110</v>
      </c>
      <c r="G7" s="112" t="s">
        <v>93</v>
      </c>
    </row>
    <row r="8" spans="2:8" ht="105.75" customHeight="1">
      <c r="C8" s="107"/>
      <c r="D8" s="109"/>
      <c r="E8" s="111"/>
      <c r="F8" s="109"/>
      <c r="G8" s="113" t="s">
        <v>92</v>
      </c>
    </row>
  </sheetData>
  <mergeCells count="11">
    <mergeCell ref="B2:H2"/>
    <mergeCell ref="G5:G6"/>
    <mergeCell ref="F5:F6"/>
    <mergeCell ref="E5:E6"/>
    <mergeCell ref="D5:D6"/>
    <mergeCell ref="C5:C6"/>
    <mergeCell ref="C7:C8"/>
    <mergeCell ref="D7:D8"/>
    <mergeCell ref="E7:E8"/>
    <mergeCell ref="F7:F8"/>
    <mergeCell ref="G7:G8"/>
  </mergeCells>
  <pageMargins left="0.25" right="0.25" top="0.75" bottom="0.75" header="0.3" footer="0.3"/>
  <pageSetup paperSize="12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G21" sqref="G21"/>
    </sheetView>
  </sheetViews>
  <sheetFormatPr baseColWidth="10" defaultRowHeight="15"/>
  <cols>
    <col min="1" max="1" width="17.5703125" bestFit="1" customWidth="1"/>
    <col min="2" max="2" width="10" customWidth="1"/>
    <col min="3" max="3" width="12.7109375" customWidth="1"/>
  </cols>
  <sheetData>
    <row r="1" spans="1:1">
      <c r="A1" s="6" t="s">
        <v>82</v>
      </c>
    </row>
    <row r="2" spans="1:1">
      <c r="A2" s="7" t="s">
        <v>63</v>
      </c>
    </row>
    <row r="3" spans="1:1">
      <c r="A3" s="7" t="s">
        <v>65</v>
      </c>
    </row>
    <row r="4" spans="1:1">
      <c r="A4" s="7" t="s">
        <v>23</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H23" sqref="H23"/>
    </sheetView>
  </sheetViews>
  <sheetFormatPr baseColWidth="10" defaultRowHeight="15"/>
  <cols>
    <col min="1" max="1" width="10" customWidth="1"/>
    <col min="2" max="3" width="12.7109375" customWidth="1"/>
  </cols>
  <sheetData>
    <row r="1" spans="1:3">
      <c r="A1" s="52"/>
      <c r="B1" s="53"/>
      <c r="C1" s="54"/>
    </row>
    <row r="2" spans="1:3">
      <c r="A2" s="55"/>
      <c r="B2" s="56"/>
      <c r="C2" s="57"/>
    </row>
    <row r="3" spans="1:3">
      <c r="A3" s="55"/>
      <c r="B3" s="56"/>
      <c r="C3" s="57"/>
    </row>
    <row r="4" spans="1:3">
      <c r="A4" s="55"/>
      <c r="B4" s="56"/>
      <c r="C4" s="57"/>
    </row>
    <row r="5" spans="1:3">
      <c r="A5" s="55"/>
      <c r="B5" s="56"/>
      <c r="C5" s="57"/>
    </row>
    <row r="6" spans="1:3">
      <c r="A6" s="55"/>
      <c r="B6" s="56"/>
      <c r="C6" s="57"/>
    </row>
    <row r="7" spans="1:3">
      <c r="A7" s="55"/>
      <c r="B7" s="56"/>
      <c r="C7" s="57"/>
    </row>
    <row r="8" spans="1:3">
      <c r="A8" s="55"/>
      <c r="B8" s="56"/>
      <c r="C8" s="57"/>
    </row>
    <row r="9" spans="1:3">
      <c r="A9" s="55"/>
      <c r="B9" s="56"/>
      <c r="C9" s="57"/>
    </row>
    <row r="10" spans="1:3">
      <c r="A10" s="55"/>
      <c r="B10" s="56"/>
      <c r="C10" s="57"/>
    </row>
    <row r="11" spans="1:3">
      <c r="A11" s="55"/>
      <c r="B11" s="56"/>
      <c r="C11" s="57"/>
    </row>
    <row r="12" spans="1:3">
      <c r="A12" s="55"/>
      <c r="B12" s="56"/>
      <c r="C12" s="57"/>
    </row>
    <row r="13" spans="1:3">
      <c r="A13" s="55"/>
      <c r="B13" s="56"/>
      <c r="C13" s="57"/>
    </row>
    <row r="14" spans="1:3">
      <c r="A14" s="55"/>
      <c r="B14" s="56"/>
      <c r="C14" s="57"/>
    </row>
    <row r="15" spans="1:3">
      <c r="A15" s="55"/>
      <c r="B15" s="56"/>
      <c r="C15" s="57"/>
    </row>
    <row r="16" spans="1:3">
      <c r="A16" s="55"/>
      <c r="B16" s="56"/>
      <c r="C16" s="57"/>
    </row>
    <row r="17" spans="1:3">
      <c r="A17" s="55"/>
      <c r="B17" s="56"/>
      <c r="C17" s="57"/>
    </row>
    <row r="18" spans="1:3">
      <c r="A18" s="58"/>
      <c r="B18" s="59"/>
      <c r="C18" s="60"/>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F21" sqref="F21"/>
    </sheetView>
  </sheetViews>
  <sheetFormatPr baseColWidth="10" defaultRowHeight="15"/>
  <cols>
    <col min="1" max="1" width="56.28515625" customWidth="1"/>
    <col min="2" max="2" width="56.28515625" bestFit="1" customWidth="1"/>
  </cols>
  <sheetData>
    <row r="1" spans="1:3">
      <c r="A1" s="52"/>
      <c r="B1" s="53"/>
      <c r="C1" s="54"/>
    </row>
    <row r="2" spans="1:3">
      <c r="A2" s="55"/>
      <c r="B2" s="56"/>
      <c r="C2" s="57"/>
    </row>
    <row r="3" spans="1:3">
      <c r="A3" s="55"/>
      <c r="B3" s="56"/>
      <c r="C3" s="57"/>
    </row>
    <row r="4" spans="1:3">
      <c r="A4" s="55"/>
      <c r="B4" s="56"/>
      <c r="C4" s="57"/>
    </row>
    <row r="5" spans="1:3">
      <c r="A5" s="55"/>
      <c r="B5" s="56"/>
      <c r="C5" s="57"/>
    </row>
    <row r="6" spans="1:3">
      <c r="A6" s="55"/>
      <c r="B6" s="56"/>
      <c r="C6" s="57"/>
    </row>
    <row r="7" spans="1:3">
      <c r="A7" s="55"/>
      <c r="B7" s="56"/>
      <c r="C7" s="57"/>
    </row>
    <row r="8" spans="1:3">
      <c r="A8" s="55"/>
      <c r="B8" s="56"/>
      <c r="C8" s="57"/>
    </row>
    <row r="9" spans="1:3">
      <c r="A9" s="55"/>
      <c r="B9" s="56"/>
      <c r="C9" s="57"/>
    </row>
    <row r="10" spans="1:3">
      <c r="A10" s="55"/>
      <c r="B10" s="56"/>
      <c r="C10" s="57"/>
    </row>
    <row r="11" spans="1:3">
      <c r="A11" s="55"/>
      <c r="B11" s="56"/>
      <c r="C11" s="57"/>
    </row>
    <row r="12" spans="1:3">
      <c r="A12" s="55"/>
      <c r="B12" s="56"/>
      <c r="C12" s="57"/>
    </row>
    <row r="13" spans="1:3">
      <c r="A13" s="55"/>
      <c r="B13" s="56"/>
      <c r="C13" s="57"/>
    </row>
    <row r="14" spans="1:3">
      <c r="A14" s="55"/>
      <c r="B14" s="56"/>
      <c r="C14" s="57"/>
    </row>
    <row r="15" spans="1:3">
      <c r="A15" s="55"/>
      <c r="B15" s="56"/>
      <c r="C15" s="57"/>
    </row>
    <row r="16" spans="1:3">
      <c r="A16" s="55"/>
      <c r="B16" s="56"/>
      <c r="C16" s="57"/>
    </row>
    <row r="17" spans="1:3">
      <c r="A17" s="55"/>
      <c r="B17" s="56"/>
      <c r="C17" s="57"/>
    </row>
    <row r="18" spans="1:3">
      <c r="A18" s="58"/>
      <c r="B18" s="59"/>
      <c r="C18" s="60"/>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51"/>
  <sheetViews>
    <sheetView workbookViewId="0">
      <selection activeCell="G4" sqref="G4"/>
    </sheetView>
  </sheetViews>
  <sheetFormatPr baseColWidth="10" defaultRowHeight="15"/>
  <cols>
    <col min="1" max="1" width="11.42578125" style="69"/>
    <col min="2" max="2" width="24" style="69" customWidth="1"/>
    <col min="3" max="16384" width="11.42578125" style="69"/>
  </cols>
  <sheetData>
    <row r="3" spans="2:11" ht="22.5">
      <c r="B3" s="29" t="s">
        <v>28</v>
      </c>
      <c r="C3" s="51" t="s">
        <v>66</v>
      </c>
      <c r="D3"/>
      <c r="E3"/>
      <c r="F3"/>
      <c r="G3"/>
      <c r="H3"/>
      <c r="I3"/>
      <c r="J3"/>
      <c r="K3"/>
    </row>
    <row r="4" spans="2:11">
      <c r="B4" s="9" t="s">
        <v>5</v>
      </c>
      <c r="C4" s="10">
        <v>1860</v>
      </c>
      <c r="D4"/>
      <c r="E4"/>
      <c r="F4"/>
      <c r="G4"/>
      <c r="H4"/>
      <c r="I4"/>
      <c r="J4"/>
      <c r="K4"/>
    </row>
    <row r="5" spans="2:11">
      <c r="B5" s="11" t="s">
        <v>23</v>
      </c>
      <c r="C5" s="10">
        <v>1860</v>
      </c>
      <c r="D5"/>
      <c r="E5"/>
      <c r="F5"/>
      <c r="G5"/>
      <c r="H5"/>
      <c r="I5"/>
      <c r="J5"/>
      <c r="K5"/>
    </row>
    <row r="6" spans="2:11">
      <c r="B6"/>
      <c r="C6"/>
      <c r="D6"/>
      <c r="E6"/>
      <c r="F6"/>
      <c r="G6"/>
      <c r="H6"/>
      <c r="I6"/>
      <c r="J6"/>
      <c r="K6"/>
    </row>
    <row r="7" spans="2:11">
      <c r="B7"/>
      <c r="C7"/>
      <c r="D7"/>
      <c r="E7"/>
      <c r="F7"/>
      <c r="G7"/>
      <c r="H7"/>
      <c r="I7"/>
      <c r="J7"/>
      <c r="K7"/>
    </row>
    <row r="8" spans="2:11">
      <c r="B8" s="70"/>
    </row>
    <row r="9" spans="2:11">
      <c r="B9" s="70"/>
    </row>
    <row r="10" spans="2:11">
      <c r="B10" s="70"/>
    </row>
    <row r="11" spans="2:11">
      <c r="B11" s="70"/>
    </row>
    <row r="12" spans="2:11">
      <c r="B12" s="70"/>
    </row>
    <row r="13" spans="2:11">
      <c r="B13" s="70"/>
    </row>
    <row r="14" spans="2:11">
      <c r="B14" s="70"/>
    </row>
    <row r="15" spans="2:11">
      <c r="B15" s="70"/>
    </row>
    <row r="16" spans="2:11">
      <c r="B16" s="70"/>
    </row>
    <row r="17" spans="2:2">
      <c r="B17" s="70"/>
    </row>
    <row r="18" spans="2:2">
      <c r="B18" s="70"/>
    </row>
    <row r="19" spans="2:2">
      <c r="B19" s="70"/>
    </row>
    <row r="20" spans="2:2">
      <c r="B20" s="70"/>
    </row>
    <row r="21" spans="2:2">
      <c r="B21" s="70"/>
    </row>
    <row r="22" spans="2:2">
      <c r="B22" s="70"/>
    </row>
    <row r="23" spans="2:2">
      <c r="B23" s="70"/>
    </row>
    <row r="24" spans="2:2">
      <c r="B24" s="70"/>
    </row>
    <row r="25" spans="2:2">
      <c r="B25" s="70"/>
    </row>
    <row r="26" spans="2:2">
      <c r="B26" s="70"/>
    </row>
    <row r="27" spans="2:2">
      <c r="B27" s="70"/>
    </row>
    <row r="28" spans="2:2">
      <c r="B28" s="70"/>
    </row>
    <row r="29" spans="2:2">
      <c r="B29" s="70"/>
    </row>
    <row r="30" spans="2:2">
      <c r="B30" s="70"/>
    </row>
    <row r="31" spans="2:2">
      <c r="B31" s="70"/>
    </row>
    <row r="32" spans="2:2">
      <c r="B32" s="70"/>
    </row>
    <row r="33" spans="2:2">
      <c r="B33" s="70"/>
    </row>
    <row r="34" spans="2:2">
      <c r="B34" s="70"/>
    </row>
    <row r="35" spans="2:2">
      <c r="B35" s="70"/>
    </row>
    <row r="36" spans="2:2">
      <c r="B36" s="70"/>
    </row>
    <row r="37" spans="2:2">
      <c r="B37" s="70"/>
    </row>
    <row r="38" spans="2:2">
      <c r="B38" s="70"/>
    </row>
    <row r="39" spans="2:2">
      <c r="B39" s="70"/>
    </row>
    <row r="40" spans="2:2">
      <c r="B40" s="70"/>
    </row>
    <row r="41" spans="2:2">
      <c r="B41" s="70"/>
    </row>
    <row r="42" spans="2:2">
      <c r="B42" s="70"/>
    </row>
    <row r="43" spans="2:2">
      <c r="B43" s="70"/>
    </row>
    <row r="44" spans="2:2">
      <c r="B44" s="70"/>
    </row>
    <row r="45" spans="2:2">
      <c r="B45" s="70"/>
    </row>
    <row r="46" spans="2:2">
      <c r="B46" s="70"/>
    </row>
    <row r="47" spans="2:2">
      <c r="B47" s="70"/>
    </row>
    <row r="48" spans="2:2">
      <c r="B48" s="70"/>
    </row>
    <row r="49" spans="2:2">
      <c r="B49" s="70"/>
    </row>
    <row r="50" spans="2:2">
      <c r="B50" s="70"/>
    </row>
    <row r="51" spans="2:2">
      <c r="B51" s="71"/>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5"/>
  <sheetViews>
    <sheetView topLeftCell="A7" workbookViewId="0">
      <selection activeCell="J14" sqref="J14"/>
    </sheetView>
  </sheetViews>
  <sheetFormatPr baseColWidth="10" defaultRowHeight="15"/>
  <cols>
    <col min="2" max="2" width="21.7109375" customWidth="1"/>
    <col min="3" max="3" width="28.28515625" customWidth="1"/>
  </cols>
  <sheetData>
    <row r="3" spans="2:3">
      <c r="B3" s="29" t="s">
        <v>56</v>
      </c>
      <c r="C3" s="63" t="s">
        <v>67</v>
      </c>
    </row>
    <row r="4" spans="2:3">
      <c r="B4" s="63" t="s">
        <v>5</v>
      </c>
      <c r="C4" s="63">
        <v>1816</v>
      </c>
    </row>
    <row r="5" spans="2:3">
      <c r="B5" s="66" t="s">
        <v>23</v>
      </c>
      <c r="C5" s="63">
        <v>1816</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9"/>
  <sheetViews>
    <sheetView workbookViewId="0">
      <selection activeCell="C23" sqref="C23"/>
    </sheetView>
  </sheetViews>
  <sheetFormatPr baseColWidth="10" defaultRowHeight="15"/>
  <sheetData>
    <row r="3" spans="2:3" ht="22.5">
      <c r="B3" s="12" t="s">
        <v>28</v>
      </c>
      <c r="C3" s="51" t="s">
        <v>25</v>
      </c>
    </row>
    <row r="4" spans="2:3">
      <c r="B4" s="9" t="s">
        <v>84</v>
      </c>
      <c r="C4" s="63">
        <v>4</v>
      </c>
    </row>
    <row r="5" spans="2:3">
      <c r="B5" s="9" t="s">
        <v>118</v>
      </c>
      <c r="C5" s="63">
        <v>5</v>
      </c>
    </row>
    <row r="6" spans="2:3">
      <c r="B6" s="9" t="s">
        <v>97</v>
      </c>
      <c r="C6" s="63">
        <v>9</v>
      </c>
    </row>
    <row r="7" spans="2:3">
      <c r="B7" s="9" t="s">
        <v>94</v>
      </c>
      <c r="C7" s="63">
        <v>292</v>
      </c>
    </row>
    <row r="8" spans="2:3">
      <c r="B8" s="9" t="s">
        <v>95</v>
      </c>
      <c r="C8" s="63">
        <v>1504</v>
      </c>
    </row>
    <row r="9" spans="2:3">
      <c r="B9" s="11" t="s">
        <v>23</v>
      </c>
      <c r="C9" s="63">
        <v>1814</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7"/>
  <sheetViews>
    <sheetView tabSelected="1" topLeftCell="B1" zoomScale="90" zoomScaleNormal="90" workbookViewId="0">
      <selection activeCell="B2" sqref="B2:C35"/>
    </sheetView>
  </sheetViews>
  <sheetFormatPr baseColWidth="10" defaultColWidth="0" defaultRowHeight="15"/>
  <cols>
    <col min="1" max="1" width="11.42578125" style="3" hidden="1" customWidth="1"/>
    <col min="2" max="2" width="42.140625" style="46" customWidth="1"/>
    <col min="3" max="3" width="60.85546875" style="47" customWidth="1"/>
    <col min="4" max="4" width="37" style="47" customWidth="1"/>
    <col min="5" max="5" width="25.42578125" style="47" customWidth="1"/>
    <col min="6" max="6" width="27" style="47" customWidth="1"/>
    <col min="7" max="7" width="20.5703125" style="47" customWidth="1"/>
    <col min="8" max="8" width="15.7109375" style="17" hidden="1" customWidth="1"/>
    <col min="9" max="9" width="11.42578125" style="1" hidden="1" customWidth="1"/>
    <col min="10" max="10" width="11.42578125" style="3" hidden="1" customWidth="1"/>
    <col min="11" max="22" width="0" style="3" hidden="1" customWidth="1"/>
    <col min="23" max="16384" width="0" style="3" hidden="1"/>
  </cols>
  <sheetData>
    <row r="1" spans="1:16" s="5" customFormat="1" ht="25.5">
      <c r="B1" s="77" t="s">
        <v>0</v>
      </c>
      <c r="C1" s="77" t="s">
        <v>2</v>
      </c>
      <c r="D1" s="78" t="s">
        <v>4</v>
      </c>
      <c r="E1" s="77" t="s">
        <v>31</v>
      </c>
      <c r="F1" s="77" t="s">
        <v>3</v>
      </c>
      <c r="G1" s="2" t="s">
        <v>68</v>
      </c>
      <c r="H1" s="4"/>
      <c r="I1" s="4"/>
      <c r="J1" s="4"/>
      <c r="K1" s="4"/>
      <c r="L1" s="4"/>
      <c r="M1" s="4"/>
      <c r="N1" s="4"/>
      <c r="O1" s="4"/>
      <c r="P1" s="4"/>
    </row>
    <row r="2" spans="1:16">
      <c r="A2" s="81"/>
      <c r="B2" s="90" t="s">
        <v>112</v>
      </c>
      <c r="C2" s="90" t="s">
        <v>94</v>
      </c>
      <c r="D2" s="31" t="s">
        <v>61</v>
      </c>
      <c r="E2" s="47" t="s">
        <v>5</v>
      </c>
      <c r="F2" s="89">
        <v>1</v>
      </c>
      <c r="G2" s="31" t="s">
        <v>120</v>
      </c>
      <c r="H2" s="3"/>
      <c r="I2" s="3"/>
    </row>
    <row r="3" spans="1:16">
      <c r="A3" s="81"/>
      <c r="B3" s="90" t="s">
        <v>83</v>
      </c>
      <c r="C3" s="90" t="s">
        <v>96</v>
      </c>
      <c r="D3" s="31" t="s">
        <v>61</v>
      </c>
      <c r="E3" s="47" t="s">
        <v>5</v>
      </c>
      <c r="F3" s="89">
        <v>1</v>
      </c>
      <c r="G3" s="31" t="s">
        <v>101</v>
      </c>
      <c r="H3" s="3"/>
      <c r="I3" s="3"/>
    </row>
    <row r="4" spans="1:16">
      <c r="A4" s="81"/>
      <c r="B4" s="90" t="s">
        <v>83</v>
      </c>
      <c r="C4" s="90" t="s">
        <v>118</v>
      </c>
      <c r="D4" s="31" t="s">
        <v>61</v>
      </c>
      <c r="E4" s="47" t="s">
        <v>5</v>
      </c>
      <c r="F4" s="89">
        <v>4</v>
      </c>
      <c r="G4" s="31" t="s">
        <v>101</v>
      </c>
      <c r="H4" s="3"/>
      <c r="I4" s="3"/>
    </row>
    <row r="5" spans="1:16">
      <c r="A5" s="81"/>
      <c r="B5" s="90" t="s">
        <v>83</v>
      </c>
      <c r="C5" s="90" t="s">
        <v>84</v>
      </c>
      <c r="D5" s="31" t="s">
        <v>63</v>
      </c>
      <c r="E5" s="47" t="s">
        <v>5</v>
      </c>
      <c r="F5" s="89">
        <v>1</v>
      </c>
      <c r="G5" s="31" t="s">
        <v>101</v>
      </c>
      <c r="H5" s="3"/>
      <c r="I5" s="3"/>
    </row>
    <row r="6" spans="1:16">
      <c r="A6" s="81"/>
      <c r="B6" s="90" t="s">
        <v>85</v>
      </c>
      <c r="C6" s="90" t="s">
        <v>95</v>
      </c>
      <c r="D6" s="31" t="s">
        <v>64</v>
      </c>
      <c r="E6" s="47" t="s">
        <v>5</v>
      </c>
      <c r="F6" s="89">
        <v>1</v>
      </c>
      <c r="G6" s="31" t="s">
        <v>101</v>
      </c>
      <c r="H6" s="3"/>
      <c r="I6" s="3"/>
    </row>
    <row r="7" spans="1:16">
      <c r="A7" s="81"/>
      <c r="B7" s="90" t="s">
        <v>85</v>
      </c>
      <c r="C7" s="90" t="s">
        <v>95</v>
      </c>
      <c r="D7" s="31" t="s">
        <v>63</v>
      </c>
      <c r="E7" s="47" t="s">
        <v>5</v>
      </c>
      <c r="F7" s="89">
        <v>2</v>
      </c>
      <c r="G7" s="31" t="s">
        <v>101</v>
      </c>
      <c r="H7" s="3"/>
      <c r="I7" s="3"/>
    </row>
    <row r="8" spans="1:16">
      <c r="A8" s="81"/>
      <c r="B8" s="90" t="s">
        <v>85</v>
      </c>
      <c r="C8" s="90" t="s">
        <v>95</v>
      </c>
      <c r="D8" s="31" t="s">
        <v>61</v>
      </c>
      <c r="E8" s="47" t="s">
        <v>5</v>
      </c>
      <c r="F8" s="89">
        <v>1</v>
      </c>
      <c r="G8" s="31" t="s">
        <v>98</v>
      </c>
      <c r="H8" s="3"/>
      <c r="I8" s="3"/>
    </row>
    <row r="9" spans="1:16">
      <c r="A9" s="81"/>
      <c r="B9" s="90" t="s">
        <v>85</v>
      </c>
      <c r="C9" s="90" t="s">
        <v>95</v>
      </c>
      <c r="D9" s="31" t="s">
        <v>61</v>
      </c>
      <c r="E9" s="47" t="s">
        <v>5</v>
      </c>
      <c r="F9" s="89">
        <v>4</v>
      </c>
      <c r="G9" s="31" t="s">
        <v>101</v>
      </c>
      <c r="H9" s="3"/>
      <c r="I9" s="3"/>
    </row>
    <row r="10" spans="1:16">
      <c r="A10" s="81"/>
      <c r="B10" s="90" t="s">
        <v>85</v>
      </c>
      <c r="C10" s="90" t="s">
        <v>84</v>
      </c>
      <c r="D10" s="31" t="s">
        <v>63</v>
      </c>
      <c r="E10" s="47" t="s">
        <v>5</v>
      </c>
      <c r="F10" s="89">
        <v>1</v>
      </c>
      <c r="G10" s="31" t="s">
        <v>101</v>
      </c>
      <c r="H10" s="3"/>
      <c r="I10" s="3"/>
    </row>
    <row r="11" spans="1:16">
      <c r="A11" s="81"/>
      <c r="B11" s="90" t="s">
        <v>86</v>
      </c>
      <c r="C11" s="90" t="s">
        <v>95</v>
      </c>
      <c r="D11" s="31" t="s">
        <v>64</v>
      </c>
      <c r="E11" s="47" t="s">
        <v>5</v>
      </c>
      <c r="F11" s="89">
        <v>5</v>
      </c>
      <c r="G11" s="31" t="s">
        <v>101</v>
      </c>
      <c r="H11" s="3"/>
      <c r="I11" s="3"/>
    </row>
    <row r="12" spans="1:16">
      <c r="A12" s="81"/>
      <c r="B12" s="90" t="s">
        <v>86</v>
      </c>
      <c r="C12" s="90" t="s">
        <v>95</v>
      </c>
      <c r="D12" s="31" t="s">
        <v>63</v>
      </c>
      <c r="E12" s="47" t="s">
        <v>5</v>
      </c>
      <c r="F12" s="89">
        <v>1</v>
      </c>
      <c r="G12" s="31" t="s">
        <v>101</v>
      </c>
      <c r="H12" s="3"/>
      <c r="I12" s="3"/>
    </row>
    <row r="13" spans="1:16">
      <c r="A13" s="81"/>
      <c r="B13" s="90" t="s">
        <v>86</v>
      </c>
      <c r="C13" s="90" t="s">
        <v>95</v>
      </c>
      <c r="D13" s="31" t="s">
        <v>65</v>
      </c>
      <c r="E13" s="47" t="s">
        <v>5</v>
      </c>
      <c r="F13" s="89">
        <v>2</v>
      </c>
      <c r="G13" s="31" t="s">
        <v>101</v>
      </c>
      <c r="H13" s="3"/>
      <c r="I13" s="3"/>
    </row>
    <row r="14" spans="1:16">
      <c r="A14" s="81"/>
      <c r="B14" s="90" t="s">
        <v>86</v>
      </c>
      <c r="C14" s="90" t="s">
        <v>95</v>
      </c>
      <c r="D14" s="31" t="s">
        <v>61</v>
      </c>
      <c r="E14" s="47" t="s">
        <v>5</v>
      </c>
      <c r="F14" s="89">
        <v>1</v>
      </c>
      <c r="G14" s="31" t="s">
        <v>121</v>
      </c>
      <c r="H14" s="3"/>
      <c r="I14" s="3"/>
    </row>
    <row r="15" spans="1:16">
      <c r="A15" s="81"/>
      <c r="B15" s="90" t="s">
        <v>86</v>
      </c>
      <c r="C15" s="90" t="s">
        <v>95</v>
      </c>
      <c r="D15" s="31" t="s">
        <v>61</v>
      </c>
      <c r="E15" s="47" t="s">
        <v>5</v>
      </c>
      <c r="F15" s="89">
        <v>5</v>
      </c>
      <c r="G15" s="31" t="s">
        <v>101</v>
      </c>
      <c r="H15" s="3"/>
      <c r="I15" s="3"/>
    </row>
    <row r="16" spans="1:16">
      <c r="A16" s="81"/>
      <c r="B16" s="90" t="s">
        <v>86</v>
      </c>
      <c r="C16" s="90" t="s">
        <v>84</v>
      </c>
      <c r="D16" s="31" t="s">
        <v>64</v>
      </c>
      <c r="E16" s="47" t="s">
        <v>5</v>
      </c>
      <c r="F16" s="89">
        <v>1</v>
      </c>
      <c r="G16" s="31" t="s">
        <v>101</v>
      </c>
      <c r="H16" s="3"/>
      <c r="I16" s="3"/>
    </row>
    <row r="17" spans="1:9">
      <c r="A17" s="81"/>
      <c r="B17" s="90" t="s">
        <v>114</v>
      </c>
      <c r="C17" s="90" t="s">
        <v>95</v>
      </c>
      <c r="D17" s="31" t="s">
        <v>61</v>
      </c>
      <c r="E17" s="47" t="s">
        <v>5</v>
      </c>
      <c r="F17" s="89">
        <v>1</v>
      </c>
      <c r="G17" s="31" t="s">
        <v>101</v>
      </c>
      <c r="H17" s="3"/>
      <c r="I17" s="3"/>
    </row>
    <row r="18" spans="1:9" ht="18" customHeight="1">
      <c r="A18" s="81"/>
      <c r="B18" s="90" t="s">
        <v>87</v>
      </c>
      <c r="C18" s="90" t="s">
        <v>95</v>
      </c>
      <c r="D18" s="31" t="s">
        <v>64</v>
      </c>
      <c r="E18" s="47" t="s">
        <v>5</v>
      </c>
      <c r="F18" s="89">
        <v>1</v>
      </c>
      <c r="G18" s="31" t="s">
        <v>101</v>
      </c>
    </row>
    <row r="19" spans="1:9">
      <c r="A19" s="81"/>
      <c r="B19" s="90" t="s">
        <v>87</v>
      </c>
      <c r="C19" s="90" t="s">
        <v>95</v>
      </c>
      <c r="D19" s="31" t="s">
        <v>61</v>
      </c>
      <c r="E19" s="47" t="s">
        <v>5</v>
      </c>
      <c r="F19" s="89">
        <v>1</v>
      </c>
      <c r="G19" s="31" t="s">
        <v>98</v>
      </c>
    </row>
    <row r="20" spans="1:9">
      <c r="A20" s="81"/>
      <c r="B20" s="90" t="s">
        <v>87</v>
      </c>
      <c r="C20" s="90" t="s">
        <v>95</v>
      </c>
      <c r="D20" s="31" t="s">
        <v>61</v>
      </c>
      <c r="E20" s="47" t="s">
        <v>5</v>
      </c>
      <c r="F20" s="89">
        <v>5</v>
      </c>
      <c r="G20" s="31" t="s">
        <v>101</v>
      </c>
    </row>
    <row r="21" spans="1:9">
      <c r="A21" s="81"/>
      <c r="B21" s="90" t="s">
        <v>87</v>
      </c>
      <c r="C21" s="90" t="s">
        <v>84</v>
      </c>
      <c r="D21" s="31" t="s">
        <v>61</v>
      </c>
      <c r="E21" s="47" t="s">
        <v>5</v>
      </c>
      <c r="F21" s="89">
        <v>1</v>
      </c>
      <c r="G21" s="31" t="s">
        <v>116</v>
      </c>
    </row>
    <row r="22" spans="1:9" s="37" customFormat="1">
      <c r="A22" s="81"/>
      <c r="B22" s="90" t="s">
        <v>88</v>
      </c>
      <c r="C22" s="90" t="s">
        <v>95</v>
      </c>
      <c r="D22" s="31" t="s">
        <v>64</v>
      </c>
      <c r="E22" s="47" t="s">
        <v>5</v>
      </c>
      <c r="F22" s="89">
        <v>2</v>
      </c>
      <c r="G22" s="31" t="s">
        <v>101</v>
      </c>
      <c r="H22" s="36"/>
      <c r="I22" s="35"/>
    </row>
    <row r="23" spans="1:9">
      <c r="A23" s="81"/>
      <c r="B23" s="90" t="s">
        <v>88</v>
      </c>
      <c r="C23" s="90" t="s">
        <v>95</v>
      </c>
      <c r="D23" s="31" t="s">
        <v>61</v>
      </c>
      <c r="E23" s="47" t="s">
        <v>5</v>
      </c>
      <c r="F23" s="89">
        <v>2</v>
      </c>
      <c r="G23" s="31" t="s">
        <v>101</v>
      </c>
    </row>
    <row r="24" spans="1:9">
      <c r="A24" s="81"/>
      <c r="B24" s="90" t="s">
        <v>107</v>
      </c>
      <c r="C24" s="90" t="s">
        <v>95</v>
      </c>
      <c r="D24" s="31" t="s">
        <v>65</v>
      </c>
      <c r="E24" s="47" t="s">
        <v>5</v>
      </c>
      <c r="F24" s="89">
        <v>1</v>
      </c>
      <c r="G24" s="31" t="s">
        <v>101</v>
      </c>
    </row>
    <row r="25" spans="1:9">
      <c r="A25" s="81"/>
      <c r="B25" s="90" t="s">
        <v>89</v>
      </c>
      <c r="C25" s="90" t="s">
        <v>94</v>
      </c>
      <c r="D25" s="31" t="s">
        <v>65</v>
      </c>
      <c r="E25" s="47" t="s">
        <v>5</v>
      </c>
      <c r="F25" s="89">
        <v>286</v>
      </c>
      <c r="G25" s="31" t="s">
        <v>101</v>
      </c>
    </row>
    <row r="26" spans="1:9">
      <c r="A26" s="81"/>
      <c r="B26" s="90" t="s">
        <v>89</v>
      </c>
      <c r="C26" s="90" t="s">
        <v>94</v>
      </c>
      <c r="D26" s="31" t="s">
        <v>62</v>
      </c>
      <c r="E26" s="47" t="s">
        <v>5</v>
      </c>
      <c r="F26" s="89">
        <v>4</v>
      </c>
      <c r="G26" s="31" t="s">
        <v>101</v>
      </c>
    </row>
    <row r="27" spans="1:9">
      <c r="A27" s="81"/>
      <c r="B27" s="90" t="s">
        <v>89</v>
      </c>
      <c r="C27" s="90" t="s">
        <v>94</v>
      </c>
      <c r="D27" s="31" t="s">
        <v>61</v>
      </c>
      <c r="E27" s="47" t="s">
        <v>5</v>
      </c>
      <c r="F27" s="89">
        <v>1</v>
      </c>
      <c r="G27" s="31" t="s">
        <v>101</v>
      </c>
    </row>
    <row r="28" spans="1:9">
      <c r="A28" s="81"/>
      <c r="B28" s="90" t="s">
        <v>89</v>
      </c>
      <c r="C28" s="90" t="s">
        <v>95</v>
      </c>
      <c r="D28" s="31" t="s">
        <v>64</v>
      </c>
      <c r="E28" s="47" t="s">
        <v>5</v>
      </c>
      <c r="F28" s="89">
        <v>9</v>
      </c>
      <c r="G28" s="31" t="s">
        <v>101</v>
      </c>
    </row>
    <row r="29" spans="1:9">
      <c r="A29" s="81"/>
      <c r="B29" s="90" t="s">
        <v>89</v>
      </c>
      <c r="C29" s="90" t="s">
        <v>95</v>
      </c>
      <c r="D29" s="31" t="s">
        <v>65</v>
      </c>
      <c r="E29" s="47" t="s">
        <v>5</v>
      </c>
      <c r="F29" s="89">
        <v>1448</v>
      </c>
      <c r="G29" s="31" t="s">
        <v>101</v>
      </c>
    </row>
    <row r="30" spans="1:9">
      <c r="A30" s="81"/>
      <c r="B30" s="90" t="s">
        <v>89</v>
      </c>
      <c r="C30" s="90" t="s">
        <v>95</v>
      </c>
      <c r="D30" s="31" t="s">
        <v>62</v>
      </c>
      <c r="E30" s="47" t="s">
        <v>5</v>
      </c>
      <c r="F30" s="89">
        <v>3</v>
      </c>
      <c r="G30" s="31" t="s">
        <v>101</v>
      </c>
    </row>
    <row r="31" spans="1:9">
      <c r="A31" s="81"/>
      <c r="B31" s="90" t="s">
        <v>89</v>
      </c>
      <c r="C31" s="90" t="s">
        <v>95</v>
      </c>
      <c r="D31" s="31" t="s">
        <v>61</v>
      </c>
      <c r="E31" s="47" t="s">
        <v>5</v>
      </c>
      <c r="F31" s="89">
        <v>1</v>
      </c>
      <c r="G31" s="31" t="s">
        <v>116</v>
      </c>
    </row>
    <row r="32" spans="1:9">
      <c r="A32" s="81"/>
      <c r="B32" s="90" t="s">
        <v>89</v>
      </c>
      <c r="C32" s="90" t="s">
        <v>95</v>
      </c>
      <c r="D32" s="31" t="s">
        <v>61</v>
      </c>
      <c r="E32" s="47" t="s">
        <v>5</v>
      </c>
      <c r="F32" s="89">
        <v>8</v>
      </c>
      <c r="G32" s="31" t="s">
        <v>101</v>
      </c>
    </row>
    <row r="33" spans="1:9">
      <c r="A33" s="81"/>
      <c r="B33" s="90" t="s">
        <v>89</v>
      </c>
      <c r="C33" s="90" t="s">
        <v>119</v>
      </c>
      <c r="D33" s="31" t="s">
        <v>65</v>
      </c>
      <c r="E33" s="47" t="s">
        <v>5</v>
      </c>
      <c r="F33" s="89">
        <v>1</v>
      </c>
      <c r="G33" s="31" t="s">
        <v>101</v>
      </c>
    </row>
    <row r="34" spans="1:9">
      <c r="A34" s="81"/>
      <c r="B34" s="90" t="s">
        <v>89</v>
      </c>
      <c r="C34" s="90" t="s">
        <v>118</v>
      </c>
      <c r="D34" s="31" t="s">
        <v>65</v>
      </c>
      <c r="E34" s="47" t="s">
        <v>5</v>
      </c>
      <c r="F34" s="89">
        <v>1</v>
      </c>
      <c r="G34" s="31" t="s">
        <v>101</v>
      </c>
    </row>
    <row r="35" spans="1:9">
      <c r="A35" s="81"/>
      <c r="B35" s="90" t="s">
        <v>89</v>
      </c>
      <c r="C35" s="90" t="s">
        <v>97</v>
      </c>
      <c r="D35" s="31" t="s">
        <v>65</v>
      </c>
      <c r="E35" s="47" t="s">
        <v>5</v>
      </c>
      <c r="F35" s="89">
        <v>9</v>
      </c>
      <c r="G35" s="31" t="s">
        <v>101</v>
      </c>
    </row>
    <row r="36" spans="1:9">
      <c r="A36" s="81"/>
      <c r="B36" s="82"/>
      <c r="C36" s="82"/>
      <c r="D36" s="82"/>
      <c r="F36" s="86"/>
    </row>
    <row r="37" spans="1:9">
      <c r="A37" s="81"/>
      <c r="B37" s="82"/>
      <c r="C37" s="82"/>
      <c r="D37" s="82"/>
      <c r="F37" s="86"/>
    </row>
    <row r="38" spans="1:9">
      <c r="A38" s="81"/>
      <c r="B38" s="82"/>
      <c r="C38" s="82"/>
      <c r="D38" s="82"/>
      <c r="F38" s="86"/>
    </row>
    <row r="39" spans="1:9" s="85" customFormat="1">
      <c r="A39" s="3"/>
      <c r="B39" s="79"/>
      <c r="C39" s="79"/>
      <c r="D39" s="79"/>
      <c r="E39" s="47"/>
      <c r="F39" s="80"/>
      <c r="G39" s="47"/>
      <c r="H39" s="83"/>
      <c r="I39" s="84"/>
    </row>
    <row r="40" spans="1:9" s="85" customFormat="1">
      <c r="A40" s="3"/>
      <c r="B40" s="46"/>
      <c r="C40" s="46"/>
      <c r="D40" s="46"/>
      <c r="E40" s="47"/>
      <c r="F40" s="47"/>
      <c r="G40" s="47"/>
      <c r="H40" s="83"/>
      <c r="I40" s="84"/>
    </row>
    <row r="41" spans="1:9" s="85" customFormat="1">
      <c r="A41" s="3"/>
      <c r="B41" s="46"/>
      <c r="C41" s="46"/>
      <c r="D41" s="46"/>
      <c r="E41" s="47"/>
      <c r="F41" s="47"/>
      <c r="G41" s="47"/>
      <c r="H41" s="83"/>
      <c r="I41" s="84"/>
    </row>
    <row r="42" spans="1:9" s="85" customFormat="1">
      <c r="A42" s="3"/>
      <c r="B42" s="46"/>
      <c r="C42" s="46"/>
      <c r="D42" s="46"/>
      <c r="E42" s="47"/>
      <c r="F42" s="47"/>
      <c r="G42" s="47"/>
      <c r="H42" s="83"/>
      <c r="I42" s="84"/>
    </row>
    <row r="43" spans="1:9" s="85" customFormat="1">
      <c r="A43" s="3"/>
      <c r="B43" s="46"/>
      <c r="C43" s="46"/>
      <c r="D43" s="46"/>
      <c r="E43" s="47"/>
      <c r="F43" s="47"/>
      <c r="G43" s="47"/>
      <c r="H43" s="83"/>
      <c r="I43" s="84"/>
    </row>
    <row r="44" spans="1:9" s="85" customFormat="1">
      <c r="A44" s="3"/>
      <c r="B44" s="46"/>
      <c r="C44" s="46"/>
      <c r="D44" s="46"/>
      <c r="E44" s="47"/>
      <c r="F44" s="47"/>
      <c r="G44" s="47"/>
      <c r="H44" s="83"/>
      <c r="I44" s="84"/>
    </row>
    <row r="45" spans="1:9" s="85" customFormat="1">
      <c r="A45" s="3"/>
      <c r="B45" s="46"/>
      <c r="C45" s="46"/>
      <c r="D45" s="46"/>
      <c r="E45" s="47"/>
      <c r="F45" s="47"/>
      <c r="G45" s="47"/>
      <c r="H45" s="83"/>
      <c r="I45" s="84"/>
    </row>
    <row r="46" spans="1:9" s="85" customFormat="1">
      <c r="A46" s="3"/>
      <c r="B46" s="46"/>
      <c r="C46" s="46"/>
      <c r="D46" s="46"/>
      <c r="E46" s="47"/>
      <c r="F46" s="47"/>
      <c r="G46" s="47"/>
      <c r="H46" s="83"/>
      <c r="I46" s="84"/>
    </row>
    <row r="47" spans="1:9" s="85" customFormat="1">
      <c r="A47" s="3"/>
      <c r="B47" s="46"/>
      <c r="C47" s="46"/>
      <c r="D47" s="46"/>
      <c r="E47" s="47"/>
      <c r="F47" s="47"/>
      <c r="G47" s="47"/>
      <c r="H47" s="83"/>
      <c r="I47" s="84"/>
    </row>
    <row r="48" spans="1:9" s="85" customFormat="1">
      <c r="A48" s="3"/>
      <c r="B48" s="46"/>
      <c r="C48" s="46"/>
      <c r="D48" s="46"/>
      <c r="E48" s="47"/>
      <c r="F48" s="47"/>
      <c r="G48" s="47"/>
      <c r="H48" s="83"/>
      <c r="I48" s="84"/>
    </row>
    <row r="49" spans="1:9" s="85" customFormat="1">
      <c r="A49" s="3"/>
      <c r="B49" s="46"/>
      <c r="C49" s="46"/>
      <c r="D49" s="46"/>
      <c r="E49" s="47"/>
      <c r="F49" s="47"/>
      <c r="G49" s="47"/>
      <c r="H49" s="83"/>
      <c r="I49" s="84"/>
    </row>
    <row r="50" spans="1:9" s="85" customFormat="1">
      <c r="A50" s="3"/>
      <c r="B50" s="46"/>
      <c r="C50" s="46"/>
      <c r="D50" s="46"/>
      <c r="E50" s="47"/>
      <c r="F50" s="47"/>
      <c r="G50" s="47"/>
      <c r="H50" s="83"/>
      <c r="I50" s="84"/>
    </row>
    <row r="51" spans="1:9" s="85" customFormat="1">
      <c r="A51" s="3"/>
      <c r="B51" s="46"/>
      <c r="C51" s="46"/>
      <c r="D51" s="46"/>
      <c r="E51" s="47"/>
      <c r="F51" s="47"/>
      <c r="G51" s="47"/>
      <c r="H51" s="83"/>
      <c r="I51" s="84"/>
    </row>
    <row r="52" spans="1:9" s="85" customFormat="1">
      <c r="A52" s="3"/>
      <c r="B52" s="46"/>
      <c r="C52" s="46"/>
      <c r="D52" s="46"/>
      <c r="E52" s="47"/>
      <c r="F52" s="47"/>
      <c r="G52" s="47"/>
      <c r="H52" s="83"/>
      <c r="I52" s="84"/>
    </row>
    <row r="53" spans="1:9" s="85" customFormat="1">
      <c r="A53" s="3"/>
      <c r="B53" s="46"/>
      <c r="C53" s="46"/>
      <c r="D53" s="46"/>
      <c r="E53" s="47"/>
      <c r="F53" s="47"/>
      <c r="G53" s="47"/>
      <c r="H53" s="83"/>
      <c r="I53" s="84"/>
    </row>
    <row r="54" spans="1:9" s="85" customFormat="1">
      <c r="A54" s="3"/>
      <c r="B54" s="46"/>
      <c r="C54" s="46"/>
      <c r="D54" s="46"/>
      <c r="E54" s="47"/>
      <c r="F54" s="47"/>
      <c r="G54" s="47"/>
      <c r="H54" s="83"/>
      <c r="I54" s="84"/>
    </row>
    <row r="55" spans="1:9" s="85" customFormat="1">
      <c r="A55" s="3"/>
      <c r="B55" s="46"/>
      <c r="C55" s="46"/>
      <c r="D55" s="46"/>
      <c r="E55" s="47"/>
      <c r="F55" s="47"/>
      <c r="G55" s="47"/>
      <c r="H55" s="83"/>
      <c r="I55" s="84"/>
    </row>
    <row r="56" spans="1:9" s="85" customFormat="1">
      <c r="A56" s="3"/>
      <c r="B56" s="46"/>
      <c r="C56" s="46"/>
      <c r="D56" s="46"/>
      <c r="E56" s="47"/>
      <c r="F56" s="47"/>
      <c r="G56" s="47"/>
      <c r="H56" s="83"/>
      <c r="I56" s="84"/>
    </row>
    <row r="57" spans="1:9" s="85" customFormat="1" ht="15.75" customHeight="1">
      <c r="A57" s="3"/>
      <c r="B57" s="46"/>
      <c r="C57" s="46"/>
      <c r="D57" s="46"/>
      <c r="E57" s="47"/>
      <c r="F57" s="47"/>
      <c r="G57" s="47"/>
      <c r="H57" s="83"/>
      <c r="I57" s="84"/>
    </row>
    <row r="58" spans="1:9" s="85" customFormat="1">
      <c r="A58" s="3"/>
      <c r="B58" s="46"/>
      <c r="C58" s="46"/>
      <c r="D58" s="46"/>
      <c r="E58" s="47"/>
      <c r="F58" s="47"/>
      <c r="G58" s="47"/>
      <c r="H58" s="83"/>
      <c r="I58" s="84"/>
    </row>
    <row r="59" spans="1:9" s="85" customFormat="1">
      <c r="A59" s="3"/>
      <c r="B59" s="46"/>
      <c r="C59" s="46"/>
      <c r="D59" s="46"/>
      <c r="E59" s="47"/>
      <c r="F59" s="47"/>
      <c r="G59" s="47"/>
      <c r="H59" s="83"/>
      <c r="I59" s="84"/>
    </row>
    <row r="60" spans="1:9" s="85" customFormat="1">
      <c r="A60" s="3"/>
      <c r="B60" s="46"/>
      <c r="C60" s="46"/>
      <c r="D60" s="46"/>
      <c r="E60" s="47"/>
      <c r="F60" s="47"/>
      <c r="G60" s="47"/>
      <c r="H60" s="83"/>
      <c r="I60" s="84"/>
    </row>
    <row r="61" spans="1:9" s="85" customFormat="1">
      <c r="A61" s="3"/>
      <c r="B61" s="46"/>
      <c r="C61" s="46"/>
      <c r="D61" s="46"/>
      <c r="E61" s="47"/>
      <c r="F61" s="47"/>
      <c r="G61" s="47"/>
      <c r="H61" s="83"/>
      <c r="I61" s="84"/>
    </row>
    <row r="62" spans="1:9" s="85" customFormat="1" ht="15.75" customHeight="1">
      <c r="A62" s="3"/>
      <c r="B62" s="46"/>
      <c r="C62" s="46"/>
      <c r="D62" s="46"/>
      <c r="E62" s="47"/>
      <c r="F62" s="47"/>
      <c r="G62" s="47"/>
      <c r="H62" s="83"/>
      <c r="I62" s="84"/>
    </row>
    <row r="63" spans="1:9" s="85" customFormat="1">
      <c r="A63" s="3"/>
      <c r="B63" s="46"/>
      <c r="C63" s="46"/>
      <c r="D63" s="46"/>
      <c r="E63" s="47"/>
      <c r="F63" s="47"/>
      <c r="G63" s="47"/>
      <c r="H63" s="83"/>
      <c r="I63" s="84"/>
    </row>
    <row r="64" spans="1:9" s="85" customFormat="1">
      <c r="A64" s="3"/>
      <c r="B64" s="46"/>
      <c r="C64" s="46"/>
      <c r="D64" s="46"/>
      <c r="E64" s="47"/>
      <c r="F64" s="47"/>
      <c r="G64" s="47"/>
      <c r="H64" s="83"/>
      <c r="I64" s="84"/>
    </row>
    <row r="65" spans="1:9" s="85" customFormat="1">
      <c r="A65" s="3"/>
      <c r="B65" s="46"/>
      <c r="C65" s="46"/>
      <c r="D65" s="46"/>
      <c r="E65" s="47"/>
      <c r="F65" s="47"/>
      <c r="G65" s="47"/>
      <c r="H65" s="83"/>
      <c r="I65" s="84"/>
    </row>
    <row r="66" spans="1:9" s="85" customFormat="1">
      <c r="A66" s="3"/>
      <c r="B66" s="46"/>
      <c r="C66" s="46"/>
      <c r="D66" s="46"/>
      <c r="E66" s="47"/>
      <c r="F66" s="47"/>
      <c r="G66" s="47"/>
      <c r="H66" s="83"/>
      <c r="I66" s="84"/>
    </row>
    <row r="67" spans="1:9" s="85" customFormat="1">
      <c r="A67" s="3"/>
      <c r="B67" s="46"/>
      <c r="C67" s="46"/>
      <c r="D67" s="46"/>
      <c r="E67" s="46"/>
      <c r="F67" s="46"/>
      <c r="G67" s="46"/>
      <c r="H67" s="83"/>
      <c r="I67" s="84"/>
    </row>
  </sheetData>
  <autoFilter ref="B1:G33"/>
  <dataValidations count="4">
    <dataValidation type="list" allowBlank="1" showInputMessage="1" showErrorMessage="1" sqref="G67:G1224">
      <formula1>alcaldia</formula1>
    </dataValidation>
    <dataValidation type="list" allowBlank="1" showInputMessage="1" showErrorMessage="1" sqref="D2:D1528">
      <formula1>canal</formula1>
    </dataValidation>
    <dataValidation type="list" allowBlank="1" sqref="B2:B1588">
      <formula1>tipologia</formula1>
    </dataValidation>
    <dataValidation type="list" allowBlank="1" showInputMessage="1" showErrorMessage="1" sqref="F2:F38 E67:E1063 G66">
      <formula1>sistema</formula1>
    </dataValidation>
  </dataValidation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3"/>
  <sheetViews>
    <sheetView topLeftCell="B13" zoomScale="90" zoomScaleNormal="90" workbookViewId="0">
      <selection activeCell="B6" sqref="B6"/>
    </sheetView>
  </sheetViews>
  <sheetFormatPr baseColWidth="10" defaultColWidth="0" defaultRowHeight="15"/>
  <cols>
    <col min="1" max="1" width="11.42578125" style="3" hidden="1" customWidth="1"/>
    <col min="2" max="2" width="48" style="46" customWidth="1"/>
    <col min="3" max="3" width="51.85546875" style="47" customWidth="1"/>
    <col min="4" max="4" width="32.140625" style="47" customWidth="1"/>
    <col min="5" max="5" width="25.42578125" style="47" customWidth="1"/>
    <col min="6" max="6" width="27" style="47" customWidth="1"/>
    <col min="7" max="7" width="20.5703125" style="47" customWidth="1"/>
    <col min="8" max="8" width="15.7109375" style="17" hidden="1" customWidth="1"/>
    <col min="9" max="9" width="11.42578125" style="1" hidden="1" customWidth="1"/>
    <col min="10" max="10" width="11.42578125" style="3" hidden="1" customWidth="1"/>
    <col min="11" max="22" width="0" style="3" hidden="1" customWidth="1"/>
    <col min="23" max="16384" width="0" style="3" hidden="1"/>
  </cols>
  <sheetData>
    <row r="1" spans="2:16" s="5" customFormat="1" ht="25.5">
      <c r="B1" s="2" t="s">
        <v>0</v>
      </c>
      <c r="C1" s="2" t="s">
        <v>2</v>
      </c>
      <c r="D1" s="22" t="s">
        <v>4</v>
      </c>
      <c r="E1" s="2" t="s">
        <v>31</v>
      </c>
      <c r="F1" s="2" t="s">
        <v>26</v>
      </c>
      <c r="G1" s="2" t="s">
        <v>68</v>
      </c>
      <c r="H1" s="4"/>
      <c r="I1" s="4"/>
      <c r="J1" s="4"/>
      <c r="K1" s="4"/>
      <c r="L1" s="4"/>
      <c r="M1" s="4"/>
      <c r="N1" s="4"/>
      <c r="O1" s="4"/>
      <c r="P1" s="4"/>
    </row>
    <row r="2" spans="2:16">
      <c r="B2" s="90" t="s">
        <v>112</v>
      </c>
      <c r="C2" s="90" t="s">
        <v>95</v>
      </c>
      <c r="D2" s="31" t="s">
        <v>61</v>
      </c>
      <c r="E2" s="47" t="s">
        <v>5</v>
      </c>
      <c r="F2" s="89">
        <v>1</v>
      </c>
      <c r="G2" s="31" t="s">
        <v>115</v>
      </c>
      <c r="H2" s="3"/>
      <c r="I2" s="3"/>
    </row>
    <row r="3" spans="2:16">
      <c r="B3" s="90" t="s">
        <v>112</v>
      </c>
      <c r="C3" s="90" t="s">
        <v>95</v>
      </c>
      <c r="D3" s="31" t="s">
        <v>61</v>
      </c>
      <c r="E3" s="47" t="s">
        <v>5</v>
      </c>
      <c r="F3" s="89">
        <v>1</v>
      </c>
      <c r="G3" s="31" t="s">
        <v>101</v>
      </c>
      <c r="H3" s="3"/>
      <c r="I3" s="3"/>
    </row>
    <row r="4" spans="2:16">
      <c r="B4" s="90" t="s">
        <v>83</v>
      </c>
      <c r="C4" s="90" t="s">
        <v>96</v>
      </c>
      <c r="D4" s="31" t="s">
        <v>61</v>
      </c>
      <c r="E4" s="47" t="s">
        <v>5</v>
      </c>
      <c r="F4" s="89">
        <v>1</v>
      </c>
      <c r="G4" s="31" t="s">
        <v>101</v>
      </c>
      <c r="H4" s="3"/>
      <c r="I4" s="3"/>
    </row>
    <row r="5" spans="2:16">
      <c r="B5" s="90" t="s">
        <v>83</v>
      </c>
      <c r="C5" s="90" t="s">
        <v>118</v>
      </c>
      <c r="D5" s="31" t="s">
        <v>61</v>
      </c>
      <c r="E5" s="47" t="s">
        <v>5</v>
      </c>
      <c r="F5" s="89">
        <v>4</v>
      </c>
      <c r="G5" s="31" t="s">
        <v>101</v>
      </c>
      <c r="H5" s="3"/>
      <c r="I5" s="3"/>
    </row>
    <row r="6" spans="2:16">
      <c r="B6" s="90" t="s">
        <v>83</v>
      </c>
      <c r="C6" s="90" t="s">
        <v>84</v>
      </c>
      <c r="D6" s="31" t="s">
        <v>63</v>
      </c>
      <c r="E6" s="47" t="s">
        <v>5</v>
      </c>
      <c r="F6" s="89">
        <v>1</v>
      </c>
      <c r="G6" s="31" t="s">
        <v>101</v>
      </c>
      <c r="H6" s="3"/>
      <c r="I6" s="3"/>
    </row>
    <row r="7" spans="2:16">
      <c r="B7" s="90" t="s">
        <v>85</v>
      </c>
      <c r="C7" s="90" t="s">
        <v>95</v>
      </c>
      <c r="D7" s="31" t="s">
        <v>64</v>
      </c>
      <c r="E7" s="47" t="s">
        <v>5</v>
      </c>
      <c r="F7" s="89">
        <v>2</v>
      </c>
      <c r="G7" s="31" t="s">
        <v>101</v>
      </c>
      <c r="H7" s="3"/>
      <c r="I7" s="3"/>
    </row>
    <row r="8" spans="2:16">
      <c r="B8" s="90" t="s">
        <v>85</v>
      </c>
      <c r="C8" s="90" t="s">
        <v>95</v>
      </c>
      <c r="D8" s="31" t="s">
        <v>63</v>
      </c>
      <c r="E8" s="47" t="s">
        <v>5</v>
      </c>
      <c r="F8" s="89">
        <v>1</v>
      </c>
      <c r="G8" s="31" t="s">
        <v>101</v>
      </c>
      <c r="H8" s="3"/>
      <c r="I8" s="3"/>
    </row>
    <row r="9" spans="2:16">
      <c r="B9" s="90" t="s">
        <v>85</v>
      </c>
      <c r="C9" s="90" t="s">
        <v>95</v>
      </c>
      <c r="D9" s="31" t="s">
        <v>65</v>
      </c>
      <c r="E9" s="47" t="s">
        <v>5</v>
      </c>
      <c r="F9" s="89">
        <v>1</v>
      </c>
      <c r="G9" s="31" t="s">
        <v>101</v>
      </c>
      <c r="H9" s="3"/>
      <c r="I9" s="3"/>
    </row>
    <row r="10" spans="2:16">
      <c r="B10" s="90" t="s">
        <v>85</v>
      </c>
      <c r="C10" s="90" t="s">
        <v>95</v>
      </c>
      <c r="D10" s="31" t="s">
        <v>61</v>
      </c>
      <c r="E10" s="47" t="s">
        <v>5</v>
      </c>
      <c r="F10" s="89">
        <v>1</v>
      </c>
      <c r="G10" s="31" t="s">
        <v>98</v>
      </c>
      <c r="H10" s="3"/>
      <c r="I10" s="3"/>
    </row>
    <row r="11" spans="2:16">
      <c r="B11" s="90" t="s">
        <v>85</v>
      </c>
      <c r="C11" s="90" t="s">
        <v>95</v>
      </c>
      <c r="D11" s="31" t="s">
        <v>61</v>
      </c>
      <c r="E11" s="47" t="s">
        <v>5</v>
      </c>
      <c r="F11" s="89">
        <v>6</v>
      </c>
      <c r="G11" s="31" t="s">
        <v>101</v>
      </c>
      <c r="H11" s="3"/>
      <c r="I11" s="3"/>
    </row>
    <row r="12" spans="2:16">
      <c r="B12" s="90" t="s">
        <v>86</v>
      </c>
      <c r="C12" s="90" t="s">
        <v>95</v>
      </c>
      <c r="D12" s="31" t="s">
        <v>64</v>
      </c>
      <c r="E12" s="47" t="s">
        <v>5</v>
      </c>
      <c r="F12" s="89">
        <v>12</v>
      </c>
      <c r="G12" s="31" t="s">
        <v>101</v>
      </c>
      <c r="H12" s="3"/>
      <c r="I12" s="3"/>
    </row>
    <row r="13" spans="2:16">
      <c r="B13" s="90" t="s">
        <v>86</v>
      </c>
      <c r="C13" s="90" t="s">
        <v>95</v>
      </c>
      <c r="D13" s="31" t="s">
        <v>63</v>
      </c>
      <c r="E13" s="47" t="s">
        <v>5</v>
      </c>
      <c r="F13" s="89">
        <v>6</v>
      </c>
      <c r="G13" s="31" t="s">
        <v>101</v>
      </c>
      <c r="H13" s="3"/>
      <c r="I13" s="3"/>
    </row>
    <row r="14" spans="2:16">
      <c r="B14" s="90" t="s">
        <v>86</v>
      </c>
      <c r="C14" s="90" t="s">
        <v>95</v>
      </c>
      <c r="D14" s="31" t="s">
        <v>65</v>
      </c>
      <c r="E14" s="47" t="s">
        <v>5</v>
      </c>
      <c r="F14" s="89">
        <v>7</v>
      </c>
      <c r="G14" s="31" t="s">
        <v>101</v>
      </c>
      <c r="H14" s="3"/>
      <c r="I14" s="3"/>
    </row>
    <row r="15" spans="2:16">
      <c r="B15" s="90" t="s">
        <v>86</v>
      </c>
      <c r="C15" s="90" t="s">
        <v>95</v>
      </c>
      <c r="D15" s="31" t="s">
        <v>61</v>
      </c>
      <c r="E15" s="47" t="s">
        <v>5</v>
      </c>
      <c r="F15" s="89">
        <v>1</v>
      </c>
      <c r="G15" s="31" t="s">
        <v>117</v>
      </c>
      <c r="H15" s="3"/>
      <c r="I15" s="3"/>
    </row>
    <row r="16" spans="2:16">
      <c r="B16" s="90" t="s">
        <v>86</v>
      </c>
      <c r="C16" s="90" t="s">
        <v>95</v>
      </c>
      <c r="D16" s="31" t="s">
        <v>61</v>
      </c>
      <c r="E16" s="47" t="s">
        <v>5</v>
      </c>
      <c r="F16" s="89">
        <v>1</v>
      </c>
      <c r="G16" s="31" t="s">
        <v>121</v>
      </c>
      <c r="H16" s="3"/>
      <c r="I16" s="3"/>
    </row>
    <row r="17" spans="2:9">
      <c r="B17" s="90" t="s">
        <v>86</v>
      </c>
      <c r="C17" s="90" t="s">
        <v>95</v>
      </c>
      <c r="D17" s="31" t="s">
        <v>61</v>
      </c>
      <c r="E17" s="47" t="s">
        <v>5</v>
      </c>
      <c r="F17" s="89">
        <v>11</v>
      </c>
      <c r="G17" s="31" t="s">
        <v>101</v>
      </c>
      <c r="H17" s="3"/>
      <c r="I17" s="3"/>
    </row>
    <row r="18" spans="2:9">
      <c r="B18" s="90" t="s">
        <v>86</v>
      </c>
      <c r="C18" s="90" t="s">
        <v>81</v>
      </c>
      <c r="D18" s="31" t="s">
        <v>63</v>
      </c>
      <c r="E18" s="47" t="s">
        <v>5</v>
      </c>
      <c r="F18" s="89">
        <v>1</v>
      </c>
      <c r="G18" s="31" t="s">
        <v>101</v>
      </c>
      <c r="H18" s="3"/>
      <c r="I18" s="3"/>
    </row>
    <row r="19" spans="2:9">
      <c r="B19" s="90" t="s">
        <v>86</v>
      </c>
      <c r="C19" s="90" t="s">
        <v>113</v>
      </c>
      <c r="D19" s="31" t="s">
        <v>65</v>
      </c>
      <c r="E19" s="47" t="s">
        <v>5</v>
      </c>
      <c r="F19" s="89">
        <v>1</v>
      </c>
      <c r="G19" s="31" t="s">
        <v>101</v>
      </c>
      <c r="H19" s="3"/>
      <c r="I19" s="3"/>
    </row>
    <row r="20" spans="2:9">
      <c r="B20" s="90" t="s">
        <v>86</v>
      </c>
      <c r="C20" s="90" t="s">
        <v>97</v>
      </c>
      <c r="D20" s="31" t="s">
        <v>61</v>
      </c>
      <c r="E20" s="47" t="s">
        <v>5</v>
      </c>
      <c r="F20" s="89">
        <v>1</v>
      </c>
      <c r="G20" s="31" t="s">
        <v>98</v>
      </c>
      <c r="H20" s="3"/>
      <c r="I20" s="3"/>
    </row>
    <row r="21" spans="2:9">
      <c r="B21" s="90" t="s">
        <v>86</v>
      </c>
      <c r="C21" s="90" t="s">
        <v>97</v>
      </c>
      <c r="D21" s="31" t="s">
        <v>61</v>
      </c>
      <c r="E21" s="47" t="s">
        <v>5</v>
      </c>
      <c r="F21" s="89">
        <v>1</v>
      </c>
      <c r="G21" s="31" t="s">
        <v>101</v>
      </c>
      <c r="H21" s="3"/>
      <c r="I21" s="3"/>
    </row>
    <row r="22" spans="2:9">
      <c r="B22" s="90" t="s">
        <v>86</v>
      </c>
      <c r="C22" s="90" t="s">
        <v>84</v>
      </c>
      <c r="D22" s="31" t="s">
        <v>64</v>
      </c>
      <c r="E22" s="47" t="s">
        <v>5</v>
      </c>
      <c r="F22" s="89">
        <v>1</v>
      </c>
      <c r="G22" s="31" t="s">
        <v>101</v>
      </c>
    </row>
    <row r="23" spans="2:9">
      <c r="B23" s="90" t="s">
        <v>86</v>
      </c>
      <c r="C23" s="90" t="s">
        <v>84</v>
      </c>
      <c r="D23" s="31" t="s">
        <v>63</v>
      </c>
      <c r="E23" s="47" t="s">
        <v>5</v>
      </c>
      <c r="F23" s="89">
        <v>1</v>
      </c>
      <c r="G23" s="31" t="s">
        <v>101</v>
      </c>
    </row>
    <row r="24" spans="2:9">
      <c r="B24" s="90" t="s">
        <v>86</v>
      </c>
      <c r="C24" s="90" t="s">
        <v>84</v>
      </c>
      <c r="D24" s="31" t="s">
        <v>61</v>
      </c>
      <c r="E24" s="47" t="s">
        <v>5</v>
      </c>
      <c r="F24" s="89">
        <v>1</v>
      </c>
      <c r="G24" s="31" t="s">
        <v>101</v>
      </c>
    </row>
    <row r="25" spans="2:9">
      <c r="B25" s="90" t="s">
        <v>114</v>
      </c>
      <c r="C25" s="90" t="s">
        <v>95</v>
      </c>
      <c r="D25" s="31" t="s">
        <v>61</v>
      </c>
      <c r="E25" s="47" t="s">
        <v>5</v>
      </c>
      <c r="F25" s="89">
        <v>1</v>
      </c>
      <c r="G25" s="31" t="s">
        <v>101</v>
      </c>
    </row>
    <row r="26" spans="2:9" s="37" customFormat="1">
      <c r="B26" s="90" t="s">
        <v>87</v>
      </c>
      <c r="C26" s="90" t="s">
        <v>95</v>
      </c>
      <c r="D26" s="31" t="s">
        <v>64</v>
      </c>
      <c r="E26" s="47" t="s">
        <v>5</v>
      </c>
      <c r="F26" s="89">
        <v>1</v>
      </c>
      <c r="G26" s="31" t="s">
        <v>101</v>
      </c>
      <c r="H26" s="36"/>
      <c r="I26" s="35"/>
    </row>
    <row r="27" spans="2:9">
      <c r="B27" s="90" t="s">
        <v>87</v>
      </c>
      <c r="C27" s="90" t="s">
        <v>95</v>
      </c>
      <c r="D27" s="31" t="s">
        <v>63</v>
      </c>
      <c r="E27" s="47" t="s">
        <v>5</v>
      </c>
      <c r="F27" s="89">
        <v>1</v>
      </c>
      <c r="G27" s="31" t="s">
        <v>101</v>
      </c>
    </row>
    <row r="28" spans="2:9">
      <c r="B28" s="90" t="s">
        <v>87</v>
      </c>
      <c r="C28" s="90" t="s">
        <v>95</v>
      </c>
      <c r="D28" s="31" t="s">
        <v>61</v>
      </c>
      <c r="E28" s="47" t="s">
        <v>5</v>
      </c>
      <c r="F28" s="89">
        <v>1</v>
      </c>
      <c r="G28" s="31" t="s">
        <v>105</v>
      </c>
    </row>
    <row r="29" spans="2:9">
      <c r="B29" s="90" t="s">
        <v>87</v>
      </c>
      <c r="C29" s="90" t="s">
        <v>95</v>
      </c>
      <c r="D29" s="31" t="s">
        <v>61</v>
      </c>
      <c r="E29" s="47" t="s">
        <v>5</v>
      </c>
      <c r="F29" s="89">
        <v>2</v>
      </c>
      <c r="G29" s="31" t="s">
        <v>106</v>
      </c>
    </row>
    <row r="30" spans="2:9">
      <c r="B30" s="90" t="s">
        <v>87</v>
      </c>
      <c r="C30" s="90" t="s">
        <v>95</v>
      </c>
      <c r="D30" s="31" t="s">
        <v>61</v>
      </c>
      <c r="E30" s="47" t="s">
        <v>5</v>
      </c>
      <c r="F30" s="89">
        <v>2</v>
      </c>
      <c r="G30" s="31" t="s">
        <v>98</v>
      </c>
    </row>
    <row r="31" spans="2:9">
      <c r="B31" s="90" t="s">
        <v>87</v>
      </c>
      <c r="C31" s="90" t="s">
        <v>95</v>
      </c>
      <c r="D31" s="31" t="s">
        <v>61</v>
      </c>
      <c r="E31" s="47" t="s">
        <v>5</v>
      </c>
      <c r="F31" s="89">
        <v>1</v>
      </c>
      <c r="G31" s="31" t="s">
        <v>99</v>
      </c>
    </row>
    <row r="32" spans="2:9">
      <c r="B32" s="90" t="s">
        <v>87</v>
      </c>
      <c r="C32" s="90" t="s">
        <v>95</v>
      </c>
      <c r="D32" s="31" t="s">
        <v>61</v>
      </c>
      <c r="E32" s="47" t="s">
        <v>5</v>
      </c>
      <c r="F32" s="89">
        <v>10</v>
      </c>
      <c r="G32" s="31" t="s">
        <v>101</v>
      </c>
    </row>
    <row r="33" spans="2:7">
      <c r="B33" s="90" t="s">
        <v>87</v>
      </c>
      <c r="C33" s="90" t="s">
        <v>84</v>
      </c>
      <c r="D33" s="31" t="s">
        <v>63</v>
      </c>
      <c r="E33" s="47" t="s">
        <v>5</v>
      </c>
      <c r="F33" s="89">
        <v>1</v>
      </c>
      <c r="G33" s="31" t="s">
        <v>101</v>
      </c>
    </row>
    <row r="34" spans="2:7">
      <c r="B34" s="90" t="s">
        <v>88</v>
      </c>
      <c r="C34" s="90" t="s">
        <v>95</v>
      </c>
      <c r="D34" s="31" t="s">
        <v>64</v>
      </c>
      <c r="E34" s="47" t="s">
        <v>5</v>
      </c>
      <c r="F34" s="89">
        <v>3</v>
      </c>
      <c r="G34" s="31" t="s">
        <v>101</v>
      </c>
    </row>
    <row r="35" spans="2:7">
      <c r="B35" s="90" t="s">
        <v>88</v>
      </c>
      <c r="C35" s="90" t="s">
        <v>95</v>
      </c>
      <c r="D35" s="31" t="s">
        <v>65</v>
      </c>
      <c r="E35" s="47" t="s">
        <v>5</v>
      </c>
      <c r="F35" s="89">
        <v>1</v>
      </c>
      <c r="G35" s="31" t="s">
        <v>101</v>
      </c>
    </row>
    <row r="36" spans="2:7">
      <c r="B36" s="90" t="s">
        <v>88</v>
      </c>
      <c r="C36" s="90" t="s">
        <v>95</v>
      </c>
      <c r="D36" s="31" t="s">
        <v>61</v>
      </c>
      <c r="E36" s="47" t="s">
        <v>5</v>
      </c>
      <c r="F36" s="89">
        <v>6</v>
      </c>
      <c r="G36" s="31" t="s">
        <v>101</v>
      </c>
    </row>
    <row r="37" spans="2:7">
      <c r="B37" s="90" t="s">
        <v>88</v>
      </c>
      <c r="C37" s="90" t="s">
        <v>81</v>
      </c>
      <c r="D37" s="31" t="s">
        <v>61</v>
      </c>
      <c r="E37" s="47" t="s">
        <v>5</v>
      </c>
      <c r="F37" s="89">
        <v>1</v>
      </c>
      <c r="G37" s="31" t="s">
        <v>101</v>
      </c>
    </row>
    <row r="38" spans="2:7">
      <c r="B38" s="90" t="s">
        <v>107</v>
      </c>
      <c r="C38" s="90" t="s">
        <v>95</v>
      </c>
      <c r="D38" s="31" t="s">
        <v>64</v>
      </c>
      <c r="E38" s="47" t="s">
        <v>5</v>
      </c>
      <c r="F38" s="89">
        <v>1</v>
      </c>
      <c r="G38" s="31" t="s">
        <v>101</v>
      </c>
    </row>
    <row r="39" spans="2:7">
      <c r="B39" s="90" t="s">
        <v>107</v>
      </c>
      <c r="C39" s="90" t="s">
        <v>95</v>
      </c>
      <c r="D39" s="31" t="s">
        <v>65</v>
      </c>
      <c r="E39" s="47" t="s">
        <v>5</v>
      </c>
      <c r="F39" s="89">
        <v>1</v>
      </c>
      <c r="G39" s="31" t="s">
        <v>101</v>
      </c>
    </row>
    <row r="40" spans="2:7">
      <c r="B40" s="90" t="s">
        <v>107</v>
      </c>
      <c r="C40" s="90" t="s">
        <v>95</v>
      </c>
      <c r="D40" s="31" t="s">
        <v>61</v>
      </c>
      <c r="E40" s="47" t="s">
        <v>5</v>
      </c>
      <c r="F40" s="89">
        <v>1</v>
      </c>
      <c r="G40" s="31" t="s">
        <v>100</v>
      </c>
    </row>
    <row r="41" spans="2:7">
      <c r="B41" s="90" t="s">
        <v>89</v>
      </c>
      <c r="C41" s="90" t="s">
        <v>94</v>
      </c>
      <c r="D41" s="31" t="s">
        <v>65</v>
      </c>
      <c r="E41" s="47" t="s">
        <v>5</v>
      </c>
      <c r="F41" s="89">
        <v>286</v>
      </c>
      <c r="G41" s="31" t="s">
        <v>101</v>
      </c>
    </row>
    <row r="42" spans="2:7">
      <c r="B42" s="90" t="s">
        <v>89</v>
      </c>
      <c r="C42" s="90" t="s">
        <v>94</v>
      </c>
      <c r="D42" s="31" t="s">
        <v>62</v>
      </c>
      <c r="E42" s="47" t="s">
        <v>5</v>
      </c>
      <c r="F42" s="89">
        <v>4</v>
      </c>
      <c r="G42" s="31" t="s">
        <v>101</v>
      </c>
    </row>
    <row r="43" spans="2:7">
      <c r="B43" s="90" t="s">
        <v>89</v>
      </c>
      <c r="C43" s="90" t="s">
        <v>94</v>
      </c>
      <c r="D43" s="31" t="s">
        <v>61</v>
      </c>
      <c r="E43" s="47" t="s">
        <v>5</v>
      </c>
      <c r="F43" s="89">
        <v>1</v>
      </c>
      <c r="G43" s="31" t="s">
        <v>101</v>
      </c>
    </row>
    <row r="44" spans="2:7">
      <c r="B44" s="90" t="s">
        <v>89</v>
      </c>
      <c r="C44" s="90" t="s">
        <v>95</v>
      </c>
      <c r="D44" s="31" t="s">
        <v>64</v>
      </c>
      <c r="E44" s="47" t="s">
        <v>5</v>
      </c>
      <c r="F44" s="89">
        <v>4</v>
      </c>
      <c r="G44" s="31" t="s">
        <v>101</v>
      </c>
    </row>
    <row r="45" spans="2:7">
      <c r="B45" s="90" t="s">
        <v>89</v>
      </c>
      <c r="C45" s="90" t="s">
        <v>95</v>
      </c>
      <c r="D45" s="31" t="s">
        <v>63</v>
      </c>
      <c r="E45" s="47" t="s">
        <v>5</v>
      </c>
      <c r="F45" s="89">
        <v>2</v>
      </c>
      <c r="G45" s="31" t="s">
        <v>101</v>
      </c>
    </row>
    <row r="46" spans="2:7">
      <c r="B46" s="90" t="s">
        <v>89</v>
      </c>
      <c r="C46" s="90" t="s">
        <v>95</v>
      </c>
      <c r="D46" s="31" t="s">
        <v>65</v>
      </c>
      <c r="E46" s="47" t="s">
        <v>5</v>
      </c>
      <c r="F46" s="89">
        <v>1444</v>
      </c>
      <c r="G46" s="31" t="s">
        <v>101</v>
      </c>
    </row>
    <row r="47" spans="2:7">
      <c r="B47" s="90" t="s">
        <v>89</v>
      </c>
      <c r="C47" s="90" t="s">
        <v>95</v>
      </c>
      <c r="D47" s="31" t="s">
        <v>62</v>
      </c>
      <c r="E47" s="47" t="s">
        <v>5</v>
      </c>
      <c r="F47" s="89">
        <v>3</v>
      </c>
      <c r="G47" s="31" t="s">
        <v>101</v>
      </c>
    </row>
    <row r="48" spans="2:7">
      <c r="B48" s="90" t="s">
        <v>89</v>
      </c>
      <c r="C48" s="90" t="s">
        <v>95</v>
      </c>
      <c r="D48" s="31" t="s">
        <v>61</v>
      </c>
      <c r="E48" s="47" t="s">
        <v>5</v>
      </c>
      <c r="F48" s="89">
        <v>1</v>
      </c>
      <c r="G48" s="31" t="s">
        <v>116</v>
      </c>
    </row>
    <row r="49" spans="2:7">
      <c r="B49" s="90" t="s">
        <v>89</v>
      </c>
      <c r="C49" s="90" t="s">
        <v>95</v>
      </c>
      <c r="D49" s="31" t="s">
        <v>61</v>
      </c>
      <c r="E49" s="47" t="s">
        <v>5</v>
      </c>
      <c r="F49" s="89">
        <v>6</v>
      </c>
      <c r="G49" s="31" t="s">
        <v>101</v>
      </c>
    </row>
    <row r="50" spans="2:7">
      <c r="B50" s="90" t="s">
        <v>89</v>
      </c>
      <c r="C50" s="90" t="s">
        <v>119</v>
      </c>
      <c r="D50" s="31" t="s">
        <v>65</v>
      </c>
      <c r="E50" s="47" t="s">
        <v>5</v>
      </c>
      <c r="F50" s="89">
        <v>1</v>
      </c>
      <c r="G50" s="31" t="s">
        <v>101</v>
      </c>
    </row>
    <row r="51" spans="2:7">
      <c r="B51" s="90" t="s">
        <v>89</v>
      </c>
      <c r="C51" s="90" t="s">
        <v>118</v>
      </c>
      <c r="D51" s="31" t="s">
        <v>65</v>
      </c>
      <c r="E51" s="47" t="s">
        <v>5</v>
      </c>
      <c r="F51" s="89">
        <v>1</v>
      </c>
      <c r="G51" s="31" t="s">
        <v>101</v>
      </c>
    </row>
    <row r="52" spans="2:7">
      <c r="B52" s="90" t="s">
        <v>89</v>
      </c>
      <c r="C52" s="90" t="s">
        <v>97</v>
      </c>
      <c r="D52" s="31" t="s">
        <v>65</v>
      </c>
      <c r="E52" s="47" t="s">
        <v>5</v>
      </c>
      <c r="F52" s="89">
        <v>9</v>
      </c>
      <c r="G52" s="31" t="s">
        <v>101</v>
      </c>
    </row>
    <row r="53" spans="2:7">
      <c r="C53" s="46"/>
      <c r="D53" s="46"/>
    </row>
  </sheetData>
  <dataValidations count="4">
    <dataValidation type="list" allowBlank="1" showInputMessage="1" showErrorMessage="1" sqref="G25:G1230">
      <formula1>alcaldia</formula1>
    </dataValidation>
    <dataValidation type="list" allowBlank="1" showInputMessage="1" showErrorMessage="1" sqref="F34:F149 F2:F28 E56:E652">
      <formula1>sistema</formula1>
    </dataValidation>
    <dataValidation type="list" allowBlank="1" sqref="B41:B1594 B2:B39">
      <formula1>tipologia</formula1>
    </dataValidation>
    <dataValidation type="list" allowBlank="1" showInputMessage="1" showErrorMessage="1" sqref="D41:D1534 D2:D39">
      <formula1>canal</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4</vt:i4>
      </vt:variant>
    </vt:vector>
  </HeadingPairs>
  <TitlesOfParts>
    <vt:vector size="17" baseType="lpstr">
      <vt:lpstr>parametros</vt:lpstr>
      <vt:lpstr>Canal</vt:lpstr>
      <vt:lpstr>Sistema</vt:lpstr>
      <vt:lpstr>tiempo</vt:lpstr>
      <vt:lpstr>Grafica-Solucionados</vt:lpstr>
      <vt:lpstr>Grafica-Recibidos</vt:lpstr>
      <vt:lpstr>Grafica-Top</vt:lpstr>
      <vt:lpstr>Insumo-Recibido</vt:lpstr>
      <vt:lpstr>Insumo-Solucionado</vt:lpstr>
      <vt:lpstr>Total-Recibidos</vt:lpstr>
      <vt:lpstr>Total-Solucionados</vt:lpstr>
      <vt:lpstr>Top-Requerimientos-Subtema</vt:lpstr>
      <vt:lpstr>Acciones de Mejora</vt:lpstr>
      <vt:lpstr>alcaldia</vt:lpstr>
      <vt:lpstr>canal</vt:lpstr>
      <vt:lpstr>sistema</vt:lpstr>
      <vt:lpstr>tipologia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con1qyr</dc:creator>
  <cp:lastModifiedBy>Alberto Cubillos</cp:lastModifiedBy>
  <cp:lastPrinted>2015-03-11T13:25:51Z</cp:lastPrinted>
  <dcterms:created xsi:type="dcterms:W3CDTF">2013-08-16T19:17:56Z</dcterms:created>
  <dcterms:modified xsi:type="dcterms:W3CDTF">2017-09-19T15:29:13Z</dcterms:modified>
</cp:coreProperties>
</file>